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17.xml" ContentType="application/vnd.openxmlformats-officedocument.drawing+xml"/>
  <Override PartName="/xl/drawings/drawing28.xml" ContentType="application/vnd.openxmlformats-officedocument.drawing+xml"/>
  <Default Extension="xml" ContentType="application/xml"/>
  <Override PartName="/xl/drawings/drawing2.xml" ContentType="application/vnd.openxmlformats-officedocument.drawing+xml"/>
  <Override PartName="/xl/drawings/drawing35.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4.xml" ContentType="application/vnd.openxmlformats-officedocument.drawing+xml"/>
  <Override PartName="/docProps/custom.xml" ContentType="application/vnd.openxmlformats-officedocument.custom-properties+xml"/>
  <Override PartName="/xl/worksheets/sheet69.xml" ContentType="application/vnd.openxmlformats-officedocument.spreadsheetml.worksheet+xml"/>
  <Override PartName="/xl/drawings/drawing20.xml" ContentType="application/vnd.openxmlformats-officedocument.drawing+xml"/>
  <Override PartName="/xl/drawings/drawing31.xml" ContentType="application/vnd.openxmlformats-officedocument.drawing+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sharedStrings.xml" ContentType="application/vnd.openxmlformats-officedocument.spreadsheetml.sharedStrings+xml"/>
  <Default Extension="doc" ContentType="application/msword"/>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drawings/drawing29.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emf" ContentType="image/x-emf"/>
  <Override PartName="/xl/drawings/drawing5.xml" ContentType="application/vnd.openxmlformats-officedocument.drawing+xml"/>
  <Override PartName="/xl/drawings/drawing18.xml" ContentType="application/vnd.openxmlformats-officedocument.drawing+xml"/>
  <Override PartName="/xl/drawings/drawing27.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xl/drawings/drawing34.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drawings/drawing23.xml" ContentType="application/vnd.openxmlformats-officedocument.drawing+xml"/>
  <Override PartName="/xl/drawings/drawing32.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Default Extension="vml" ContentType="application/vnd.openxmlformats-officedocument.vmlDrawing"/>
  <Override PartName="/xl/drawings/drawing12.xml" ContentType="application/vnd.openxmlformats-officedocument.drawing+xml"/>
  <Override PartName="/xl/drawings/drawing21.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drawings/drawing10.xml" ContentType="application/vnd.openxmlformats-officedocument.drawing+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xml"/>
  <Override PartName="/xl/drawings/drawing26.xml" ContentType="application/vnd.openxmlformats-officedocument.drawing+xml"/>
  <Override PartName="/xl/drawings/drawing22.xml" ContentType="application/vnd.openxmlformats-officedocument.drawing+xml"/>
  <Override PartName="/xl/drawings/drawing33.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drawings/drawing11.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xlsBook"/>
  <bookViews>
    <workbookView xWindow="930" yWindow="300" windowWidth="13665" windowHeight="7950" tabRatio="887" firstSheet="2" activeTab="4"/>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r:id="rId12"/>
    <sheet name="Форма 4.2.1 | Т-ТЭ | потр" sheetId="642"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state="veryHidden" r:id="rId30"/>
    <sheet name="Форма 4.2.5 | Т-подкл(инд)" sheetId="632" state="veryHidden" r:id="rId31"/>
    <sheet name="Форма 1.0.1 | Форма 4.7" sheetId="622" r:id="rId32"/>
    <sheet name="Форма 4.7" sheetId="608" r:id="rId33"/>
    <sheet name="Форма 4.8" sheetId="610" state="veryHidden" r:id="rId34"/>
    <sheet name="Форма 1.0.2" sheetId="550" state="veryHidden" r:id="rId35"/>
    <sheet name="Сведения об изменении" sheetId="568" state="veryHidden" r:id="rId36"/>
    <sheet name="Форма 1.0.1 | Форма 4.8" sheetId="646"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тарифов'!$F$20:$F$30</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Т-гор.вода'!$M$27</definedName>
    <definedName name="add_Rate_1">'Форма 4.2.1 | Т-ТЭ | &gt;=25МВт'!$M$32</definedName>
    <definedName name="add_Rate_10">'Форма 4.2.4 | Т-подкл'!$M$31</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anscount" hidden="1">1</definedName>
    <definedName name="checkCell_List01">Территории!$D$15:$L$15</definedName>
    <definedName name="checkCell_List02">'Перечень тарифов'!$E$20:$W$30</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потр'!$M$18:$AD$47</definedName>
    <definedName name="checkCell_List06_13_double_date">'Форма 4.2.1 | Т-ТЭ | потр'!$AE$18:$AE$47</definedName>
    <definedName name="checkCell_List06_13_unique_t">'Форма 4.2.1 | Т-ТЭ | потр'!$M$18:$M$47</definedName>
    <definedName name="checkCell_List06_13_unique_t1">'Форма 4.2.1 | Т-ТЭ | потр'!$AF$18:$AF$47</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'Форма 1.0.1 | Форма 4.7'!$F$7:$I$19</definedName>
    <definedName name="checkCells_List05_13">'Форма 1.0.1 | Т-ТЭ | потр'!$F$7:$I$19</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et_union_hor!$O$238:$AC$243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et_union_hor!$AC$238:$AC$251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тарифов'!$K$20:$K$30</definedName>
    <definedName name="flagSource">'Перечень тарифов'!$S$20:$S$30</definedName>
    <definedName name="flagST">'Перечень тарифов'!$O$20:$O$30</definedName>
    <definedName name="flagTN">'Форма 4.2.4 | Т-подкл'!$N$18:$N$31</definedName>
    <definedName name="flagTS">'Форма 4.2.4 | Т-подкл'!$R$18:$R$31</definedName>
    <definedName name="flagTwoTariff">'Перечень тарифов'!$G$20:$G$30</definedName>
    <definedName name="flagUsedTer_List01">Территории!$P$11:$P$15</definedName>
    <definedName name="group_rates">'Перечень тарифов'!$E$20:$E$30</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тарифов'!$A$20:$A$30</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REESTR_MO!$A$2:$D$206</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потр'!$O$18:$O$47</definedName>
    <definedName name="List06_13_MC2">'Форма 4.2.1 | Т-ТЭ | потр'!$AC$18:$AC$47</definedName>
    <definedName name="List06_13_note">'Форма 4.2.1 | Т-ТЭ | потр'!$AD$18:$AD$47</definedName>
    <definedName name="List06_13_Period">'Форма 4.2.1 | Т-ТЭ | потр'!$O$18:$U$47</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4.8'!$H$11:$H$32</definedName>
    <definedName name="List12_note">'Форма 4.8'!$I$10:$I$32</definedName>
    <definedName name="ListForms">modSheetMain!$A:$A</definedName>
    <definedName name="logical">TEHSHEET!$D$2:$D$3</definedName>
    <definedName name="mo_List01">Территории!$K$11:$K$15</definedName>
    <definedName name="MODesc">'Перечень тарифов'!$N$20:$N$30</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тарифов'!$J$20:$J$30</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4.8'!$E$18:$E$19</definedName>
    <definedName name="pCng_List12_6">'Форма 4.8'!$E$31:$E$32</definedName>
    <definedName name="pDbl_List12_5">'Форма 4.8'!$G$28:$G$29</definedName>
    <definedName name="pDbl_List12_5_copy">'Форма 4.8'!$L$28:$L$29</definedName>
    <definedName name="pDbl_List12_5_copy2">'Форма 4.8'!$K$28:$K$29</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тарифов'!$C$20:$C$30</definedName>
    <definedName name="pDel_List02_1">'Перечень тарифов'!$H$20:$H$30</definedName>
    <definedName name="pDel_List02_2">'Перечень тарифов'!$L$20:$L$30</definedName>
    <definedName name="pDel_List02_3">'Перечень тарифов'!$P$20:$P$30</definedName>
    <definedName name="pDel_List02_4">'Перечень тарифов'!$T$20:$T$30</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потр'!$K$18:$K$47</definedName>
    <definedName name="pDel_List06_13_2">'Форма 4.2.1 | Т-ТЭ | потр'!$J$18:$J$47</definedName>
    <definedName name="pDel_List06_13_3">'Форма 4.2.1 | Т-ТЭ | потр'!$I$18:$I$47</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4.8'!$C$18:$C$19</definedName>
    <definedName name="pDel_List12_3">'Форма 4.8'!$C$22:$C$23</definedName>
    <definedName name="pDel_List12_4">'Форма 4.8'!$C$25:$C$26</definedName>
    <definedName name="pDel_List12_5">'Форма 4.8'!$C$28:$C$29</definedName>
    <definedName name="pDel_List12_6">'Форма 4.8'!$C$31:$C$32</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тарифов'!$E$30</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потр'!$AC$13:$AC$47</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4.8'!$E$19</definedName>
    <definedName name="pIns_List12_3">'Форма 4.8'!$E$23</definedName>
    <definedName name="pIns_List12_4">'Форма 4.8'!$E$26</definedName>
    <definedName name="pIns_List12_5">'Форма 4.8'!$E$29</definedName>
    <definedName name="pIns_List12_6">'Форма 4.8'!$E$32</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REESTR_ORG!$A$2:$J$190</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тарифов'!$R$20:$R$30</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тарифов'!$W$20:$W$30</definedName>
    <definedName name="warmSource">'Перечень тарифов'!$V$20:$V$30</definedName>
    <definedName name="year_list">TEHSHEET!$C$2:$C$6</definedName>
    <definedName name="year_list1">TEHSHEET!$B$2:$B$27</definedName>
  </definedNames>
  <calcPr calcId="124519"/>
</workbook>
</file>

<file path=xl/calcChain.xml><?xml version="1.0" encoding="utf-8"?>
<calcChain xmlns="http://schemas.openxmlformats.org/spreadsheetml/2006/main">
  <c r="O7" i="642"/>
  <c r="O8"/>
  <c r="O9"/>
  <c r="O10"/>
  <c r="N17"/>
  <c r="O17" s="1"/>
  <c r="P17" s="1"/>
  <c r="Q17" s="1"/>
  <c r="R17" s="1"/>
  <c r="S17" s="1"/>
  <c r="U17" s="1"/>
  <c r="V17" s="1"/>
  <c r="W17" s="1"/>
  <c r="X17" s="1"/>
  <c r="Y17" s="1"/>
  <c r="Z17" s="1"/>
  <c r="AB17" s="1"/>
  <c r="AC17" s="1"/>
  <c r="AD17" s="1"/>
  <c r="L18"/>
  <c r="O18"/>
  <c r="AG18"/>
  <c r="L19"/>
  <c r="O19"/>
  <c r="AG19"/>
  <c r="L20"/>
  <c r="AG20"/>
  <c r="L21"/>
  <c r="AG21"/>
  <c r="L22"/>
  <c r="AG22"/>
  <c r="L23"/>
  <c r="AG23"/>
  <c r="L24"/>
  <c r="Q25"/>
  <c r="X25"/>
  <c r="AE24"/>
  <c r="AG24"/>
  <c r="AG25"/>
  <c r="AG26"/>
  <c r="L27"/>
  <c r="AG27"/>
  <c r="L28"/>
  <c r="Q29"/>
  <c r="X29"/>
  <c r="AE28"/>
  <c r="AG28"/>
  <c r="AG29"/>
  <c r="AG30"/>
  <c r="L31"/>
  <c r="AG31"/>
  <c r="L32"/>
  <c r="Q33"/>
  <c r="X33"/>
  <c r="AE32"/>
  <c r="AG32"/>
  <c r="AG33"/>
  <c r="AG34"/>
  <c r="AG35"/>
  <c r="AG36"/>
  <c r="L37"/>
  <c r="O37"/>
  <c r="AG37"/>
  <c r="L38"/>
  <c r="O38"/>
  <c r="AG38"/>
  <c r="L39"/>
  <c r="AG39"/>
  <c r="L40"/>
  <c r="AG40"/>
  <c r="L41"/>
  <c r="AG41"/>
  <c r="L42"/>
  <c r="AG42"/>
  <c r="L43"/>
  <c r="Q44"/>
  <c r="X44"/>
  <c r="AE43"/>
  <c r="AG43"/>
  <c r="AG44"/>
  <c r="AG45"/>
  <c r="AG46"/>
  <c r="AG47"/>
  <c r="A1" i="612"/>
  <c r="A2"/>
  <c r="A3"/>
  <c r="A4"/>
  <c r="A5"/>
  <c r="A6"/>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X245" i="471"/>
  <c r="F19" i="646"/>
  <c r="H18"/>
  <c r="F18"/>
  <c r="H17"/>
  <c r="F17"/>
  <c r="F16"/>
  <c r="H15"/>
  <c r="F15"/>
  <c r="H14"/>
  <c r="F14"/>
  <c r="H12"/>
  <c r="H11"/>
  <c r="H9"/>
  <c r="H8"/>
  <c r="H7"/>
  <c r="H18" i="622"/>
  <c r="H15"/>
  <c r="H14"/>
  <c r="H17"/>
  <c r="H12"/>
  <c r="H9"/>
  <c r="H8"/>
  <c r="H18" i="643"/>
  <c r="H15"/>
  <c r="H14"/>
  <c r="H17"/>
  <c r="H12"/>
  <c r="H9"/>
  <c r="H8"/>
  <c r="R14" i="601"/>
  <c r="H19" i="646" s="1"/>
  <c r="R13" i="601"/>
  <c r="R12"/>
  <c r="P12"/>
  <c r="F10" i="646"/>
  <c r="F9"/>
  <c r="F8"/>
  <c r="F13"/>
  <c r="F12"/>
  <c r="F11"/>
  <c r="F15" i="622"/>
  <c r="F17"/>
  <c r="F18"/>
  <c r="F14"/>
  <c r="F16"/>
  <c r="F19"/>
  <c r="F15" i="643"/>
  <c r="F14"/>
  <c r="F16"/>
  <c r="F19"/>
  <c r="F17"/>
  <c r="F18"/>
  <c r="M14" i="601"/>
  <c r="M13"/>
  <c r="M12"/>
  <c r="H19" i="643" l="1"/>
  <c r="H13" i="622"/>
  <c r="H13" i="643"/>
  <c r="H19" i="622"/>
  <c r="H13" i="646"/>
  <c r="O7" i="627" l="1"/>
  <c r="O8"/>
  <c r="O9"/>
  <c r="O10"/>
  <c r="O17"/>
  <c r="P17" s="1"/>
  <c r="Q17" s="1"/>
  <c r="R17" s="1"/>
  <c r="S17" s="1"/>
  <c r="U17" s="1"/>
  <c r="V17" s="1"/>
  <c r="W17" s="1"/>
  <c r="Z24"/>
  <c r="Q25"/>
  <c r="B2" i="525"/>
  <c r="E3" i="437"/>
  <c r="B3" i="525"/>
  <c r="L19" i="627"/>
  <c r="Y23"/>
  <c r="L23"/>
  <c r="L21"/>
  <c r="L24"/>
  <c r="L18"/>
  <c r="X24"/>
  <c r="L20"/>
  <c r="O7" i="632" l="1"/>
  <c r="O8"/>
  <c r="O9"/>
  <c r="O10"/>
  <c r="O18"/>
  <c r="P18" s="1"/>
  <c r="Q18" s="1"/>
  <c r="R18" s="1"/>
  <c r="S18" s="1"/>
  <c r="T18" s="1"/>
  <c r="V18" s="1"/>
  <c r="X18" s="1"/>
  <c r="R24"/>
  <c r="L20"/>
  <c r="L19"/>
  <c r="Y23"/>
  <c r="L22"/>
  <c r="L23"/>
  <c r="L21"/>
  <c r="M12" i="550" l="1"/>
  <c r="AG251" i="471" l="1"/>
  <c r="AG250"/>
  <c r="AG249"/>
  <c r="AG248"/>
  <c r="AG247"/>
  <c r="AG246"/>
  <c r="AG245"/>
  <c r="Q245"/>
  <c r="AG244"/>
  <c r="AG243"/>
  <c r="AG242"/>
  <c r="AG241"/>
  <c r="AG240"/>
  <c r="AG239"/>
  <c r="AG238"/>
  <c r="H11" i="643"/>
  <c r="H7"/>
  <c r="L244" i="471"/>
  <c r="L243"/>
  <c r="L238"/>
  <c r="AE244"/>
  <c r="L240"/>
  <c r="L242"/>
  <c r="L239"/>
  <c r="L241"/>
  <c r="F11" i="643"/>
  <c r="F12"/>
  <c r="F10"/>
  <c r="F9"/>
  <c r="F8"/>
  <c r="F13"/>
  <c r="H11" i="641" l="1"/>
  <c r="H7"/>
  <c r="Z233" i="471"/>
  <c r="Z232"/>
  <c r="Z231"/>
  <c r="Z230"/>
  <c r="Z229"/>
  <c r="Z228"/>
  <c r="Z227"/>
  <c r="Q227"/>
  <c r="Z226"/>
  <c r="Z225"/>
  <c r="Z224"/>
  <c r="Z223"/>
  <c r="Z222"/>
  <c r="Z221"/>
  <c r="Z220"/>
  <c r="Z33" i="640"/>
  <c r="Z32"/>
  <c r="Z31"/>
  <c r="Z30"/>
  <c r="Z29"/>
  <c r="Z28"/>
  <c r="Z27"/>
  <c r="Q27"/>
  <c r="Z26"/>
  <c r="Z25"/>
  <c r="Z24"/>
  <c r="Z23"/>
  <c r="Z22"/>
  <c r="Z21"/>
  <c r="Z20"/>
  <c r="N19"/>
  <c r="O19" s="1"/>
  <c r="P19" s="1"/>
  <c r="Q19" s="1"/>
  <c r="R19" s="1"/>
  <c r="S19" s="1"/>
  <c r="U19" s="1"/>
  <c r="O12"/>
  <c r="O11"/>
  <c r="O10"/>
  <c r="O9"/>
  <c r="F12" i="641"/>
  <c r="F11"/>
  <c r="L222" i="471"/>
  <c r="X226"/>
  <c r="L221"/>
  <c r="F8" i="641"/>
  <c r="L226" i="471"/>
  <c r="L224"/>
  <c r="L24" i="640"/>
  <c r="X26"/>
  <c r="L223" i="471"/>
  <c r="L220"/>
  <c r="L225"/>
  <c r="L23" i="640"/>
  <c r="F13" i="641"/>
  <c r="L20" i="640"/>
  <c r="F9" i="641"/>
  <c r="L22" i="640"/>
  <c r="L25"/>
  <c r="L21"/>
  <c r="F10" i="641"/>
  <c r="L26" i="640"/>
  <c r="V19" l="1"/>
  <c r="W19" s="1"/>
  <c r="AA198" i="471" l="1"/>
  <c r="AI197"/>
  <c r="R184"/>
  <c r="V120"/>
  <c r="AF111"/>
  <c r="V110"/>
  <c r="AE109"/>
  <c r="V109"/>
  <c r="Q150"/>
  <c r="Z149"/>
  <c r="Q132"/>
  <c r="Z131"/>
  <c r="Q92"/>
  <c r="Z91"/>
  <c r="Q168"/>
  <c r="Z167"/>
  <c r="AA166"/>
  <c r="Z80"/>
  <c r="Z79"/>
  <c r="Z78"/>
  <c r="Z77"/>
  <c r="Z76"/>
  <c r="Z75"/>
  <c r="Z74"/>
  <c r="Q74"/>
  <c r="Z73"/>
  <c r="Z72"/>
  <c r="Z71"/>
  <c r="Z70"/>
  <c r="Z69"/>
  <c r="Z68"/>
  <c r="Z67"/>
  <c r="Z62"/>
  <c r="Z61"/>
  <c r="Z60"/>
  <c r="Z59"/>
  <c r="Z58"/>
  <c r="Z57"/>
  <c r="Z56"/>
  <c r="Q56"/>
  <c r="Z55"/>
  <c r="Z54"/>
  <c r="Z53"/>
  <c r="Z52"/>
  <c r="Z51"/>
  <c r="Z50"/>
  <c r="Z49"/>
  <c r="Z44"/>
  <c r="Z43"/>
  <c r="Z42"/>
  <c r="Z41"/>
  <c r="Z40"/>
  <c r="Z39"/>
  <c r="Z38"/>
  <c r="Q38"/>
  <c r="Z37"/>
  <c r="Z36"/>
  <c r="Z35"/>
  <c r="Z34"/>
  <c r="Z33"/>
  <c r="Z32"/>
  <c r="Z31"/>
  <c r="H11" i="639"/>
  <c r="H7"/>
  <c r="H11" i="638"/>
  <c r="H7"/>
  <c r="H11" i="637"/>
  <c r="H7"/>
  <c r="H11" i="636"/>
  <c r="H7"/>
  <c r="H11" i="635"/>
  <c r="H7"/>
  <c r="H11" i="634"/>
  <c r="H7"/>
  <c r="N10" i="633"/>
  <c r="N9"/>
  <c r="N8"/>
  <c r="N7"/>
  <c r="O10" i="628"/>
  <c r="O9"/>
  <c r="O8"/>
  <c r="O7"/>
  <c r="O17" i="630"/>
  <c r="P17" s="1"/>
  <c r="Q17" s="1"/>
  <c r="R17" s="1"/>
  <c r="S17" s="1"/>
  <c r="U17" s="1"/>
  <c r="V17" s="1"/>
  <c r="O10"/>
  <c r="O9"/>
  <c r="O8"/>
  <c r="O7"/>
  <c r="O10" i="629"/>
  <c r="O9"/>
  <c r="O8"/>
  <c r="O7"/>
  <c r="L164" i="471"/>
  <c r="AC109"/>
  <c r="F12" i="634"/>
  <c r="L197" i="471"/>
  <c r="F11" i="638"/>
  <c r="L55" i="471"/>
  <c r="L195"/>
  <c r="F12" i="635"/>
  <c r="L32" i="471"/>
  <c r="F8" i="639"/>
  <c r="L110" i="471"/>
  <c r="F8" i="636"/>
  <c r="L145" i="471"/>
  <c r="L166"/>
  <c r="F10" i="634"/>
  <c r="L165" i="471"/>
  <c r="F10" i="635"/>
  <c r="L162" i="471"/>
  <c r="F12" i="639"/>
  <c r="AC120" i="471"/>
  <c r="L108"/>
  <c r="F13" i="637"/>
  <c r="L146" i="471"/>
  <c r="X37"/>
  <c r="F10" i="637"/>
  <c r="F11" i="636"/>
  <c r="L106" i="471"/>
  <c r="Y148"/>
  <c r="F13" i="638"/>
  <c r="F9" i="637"/>
  <c r="L91" i="471"/>
  <c r="L193"/>
  <c r="L68"/>
  <c r="L180"/>
  <c r="L149"/>
  <c r="F11" i="634"/>
  <c r="L126" i="471"/>
  <c r="L105"/>
  <c r="Y183"/>
  <c r="L36"/>
  <c r="F9" i="638"/>
  <c r="F9" i="634"/>
  <c r="L104" i="471"/>
  <c r="L73"/>
  <c r="AC110"/>
  <c r="L69"/>
  <c r="X91"/>
  <c r="F11" i="635"/>
  <c r="F10" i="636"/>
  <c r="L183" i="471"/>
  <c r="L148"/>
  <c r="L50"/>
  <c r="L194"/>
  <c r="L35"/>
  <c r="L33"/>
  <c r="AD108"/>
  <c r="F12" i="637"/>
  <c r="L161" i="471"/>
  <c r="L51"/>
  <c r="L103"/>
  <c r="X149"/>
  <c r="F9" i="635"/>
  <c r="Y130" i="471"/>
  <c r="F10" i="639"/>
  <c r="Y166" i="471"/>
  <c r="F8" i="637"/>
  <c r="L196" i="471"/>
  <c r="F11" i="639"/>
  <c r="X73" i="471"/>
  <c r="L37"/>
  <c r="F13" i="635"/>
  <c r="F8" i="638"/>
  <c r="F10"/>
  <c r="F9" i="636"/>
  <c r="L70" i="471"/>
  <c r="L181"/>
  <c r="F11" i="637"/>
  <c r="L88" i="471"/>
  <c r="X131"/>
  <c r="L67"/>
  <c r="L127"/>
  <c r="L144"/>
  <c r="L163"/>
  <c r="L52"/>
  <c r="F9" i="639"/>
  <c r="L90" i="471"/>
  <c r="AH197"/>
  <c r="Y90"/>
  <c r="F13" i="636"/>
  <c r="L86" i="471"/>
  <c r="F12" i="636"/>
  <c r="L53" i="471"/>
  <c r="L87"/>
  <c r="L72"/>
  <c r="L54"/>
  <c r="L85"/>
  <c r="L167"/>
  <c r="F12" i="638"/>
  <c r="L34" i="471"/>
  <c r="L49"/>
  <c r="F8" i="634"/>
  <c r="L120" i="471"/>
  <c r="L125"/>
  <c r="L130"/>
  <c r="L71"/>
  <c r="L109"/>
  <c r="L131"/>
  <c r="L143"/>
  <c r="X167"/>
  <c r="F8" i="635"/>
  <c r="F13" i="634"/>
  <c r="X55" i="471"/>
  <c r="L31"/>
  <c r="L179"/>
  <c r="L182"/>
  <c r="L128"/>
  <c r="F13" i="639"/>
  <c r="O10" i="631" l="1"/>
  <c r="O9"/>
  <c r="O8"/>
  <c r="O7"/>
  <c r="O12" i="626"/>
  <c r="O11"/>
  <c r="O10"/>
  <c r="O9"/>
  <c r="O10" i="625"/>
  <c r="O9"/>
  <c r="O8"/>
  <c r="O7"/>
  <c r="Z31" i="624"/>
  <c r="Z30"/>
  <c r="Z29"/>
  <c r="Z28"/>
  <c r="Z27"/>
  <c r="Z26"/>
  <c r="Z25"/>
  <c r="Q25"/>
  <c r="Z24"/>
  <c r="Z23"/>
  <c r="Z22"/>
  <c r="Z21"/>
  <c r="Z20"/>
  <c r="Z19"/>
  <c r="Z18"/>
  <c r="N17"/>
  <c r="O17" s="1"/>
  <c r="P17" s="1"/>
  <c r="Q17" s="1"/>
  <c r="R17" s="1"/>
  <c r="S17" s="1"/>
  <c r="U17" s="1"/>
  <c r="O10"/>
  <c r="O9"/>
  <c r="O8"/>
  <c r="O7"/>
  <c r="Z33" i="626"/>
  <c r="Z32"/>
  <c r="Z31"/>
  <c r="Z30"/>
  <c r="Z29"/>
  <c r="Z28"/>
  <c r="Z27"/>
  <c r="Q27"/>
  <c r="Z26"/>
  <c r="Z25"/>
  <c r="Z24"/>
  <c r="Z23"/>
  <c r="Z22"/>
  <c r="Z21"/>
  <c r="Z20"/>
  <c r="N19"/>
  <c r="O19" s="1"/>
  <c r="P19" s="1"/>
  <c r="Q19" s="1"/>
  <c r="R19" s="1"/>
  <c r="S19" s="1"/>
  <c r="U19" s="1"/>
  <c r="Z31" i="625"/>
  <c r="Z30"/>
  <c r="Z29"/>
  <c r="Z28"/>
  <c r="Z27"/>
  <c r="Z26"/>
  <c r="Z25"/>
  <c r="Q25"/>
  <c r="Z24"/>
  <c r="Z23"/>
  <c r="Z22"/>
  <c r="Z21"/>
  <c r="Z20"/>
  <c r="Z19"/>
  <c r="Z18"/>
  <c r="N17"/>
  <c r="O17" s="1"/>
  <c r="P17" s="1"/>
  <c r="Q17" s="1"/>
  <c r="R17" s="1"/>
  <c r="S17" s="1"/>
  <c r="U17" s="1"/>
  <c r="L21" i="624"/>
  <c r="L21" i="626"/>
  <c r="L19" i="625"/>
  <c r="L18" i="624"/>
  <c r="L22"/>
  <c r="L20"/>
  <c r="L23" i="625"/>
  <c r="X24"/>
  <c r="L18"/>
  <c r="L19" i="624"/>
  <c r="L23" i="626"/>
  <c r="L21" i="625"/>
  <c r="L22"/>
  <c r="L24" i="624"/>
  <c r="L20" i="625"/>
  <c r="L23" i="624"/>
  <c r="X26" i="626"/>
  <c r="L20"/>
  <c r="L24"/>
  <c r="L22"/>
  <c r="X24" i="624"/>
  <c r="L24" i="625"/>
  <c r="L25" i="626"/>
  <c r="L26"/>
  <c r="V19" l="1"/>
  <c r="W19" s="1"/>
  <c r="V17" i="625"/>
  <c r="W17" s="1"/>
  <c r="V17" i="624"/>
  <c r="W17" s="1"/>
  <c r="AA24" i="633"/>
  <c r="AI23"/>
  <c r="N18"/>
  <c r="R18" s="1"/>
  <c r="Y18" s="1"/>
  <c r="Z18" s="1"/>
  <c r="AA18" s="1"/>
  <c r="AB18" s="1"/>
  <c r="AC18" s="1"/>
  <c r="AE18" s="1"/>
  <c r="Q25" i="631"/>
  <c r="Z24"/>
  <c r="AA23"/>
  <c r="O17"/>
  <c r="P17" s="1"/>
  <c r="Q17" s="1"/>
  <c r="R17" s="1"/>
  <c r="S17" s="1"/>
  <c r="Q25" i="630"/>
  <c r="Z24"/>
  <c r="W17"/>
  <c r="L20"/>
  <c r="Y23" i="631"/>
  <c r="L19" i="633"/>
  <c r="L19" i="631"/>
  <c r="L24"/>
  <c r="L22" i="633"/>
  <c r="L19" i="630"/>
  <c r="L18"/>
  <c r="L21"/>
  <c r="L21" i="631"/>
  <c r="L23" i="633"/>
  <c r="L20" i="631"/>
  <c r="L20" i="633"/>
  <c r="X24" i="630"/>
  <c r="X24" i="631"/>
  <c r="L21" i="633"/>
  <c r="L23" i="630"/>
  <c r="L23" i="631"/>
  <c r="L22"/>
  <c r="L24" i="630"/>
  <c r="Y23"/>
  <c r="AH23" i="633"/>
  <c r="L18" i="631"/>
  <c r="AG18" i="633" l="1"/>
  <c r="U17" i="631"/>
  <c r="Q25" i="629"/>
  <c r="Z24"/>
  <c r="O17"/>
  <c r="P17" s="1"/>
  <c r="Q17" s="1"/>
  <c r="R17" s="1"/>
  <c r="AF26" i="628"/>
  <c r="V25"/>
  <c r="AE24"/>
  <c r="V24"/>
  <c r="O17"/>
  <c r="P17" s="1"/>
  <c r="Q17" s="1"/>
  <c r="R17" s="1"/>
  <c r="S17" s="1"/>
  <c r="T17" s="1"/>
  <c r="U17" s="1"/>
  <c r="V17" s="1"/>
  <c r="W17" s="1"/>
  <c r="E2" i="437"/>
  <c r="L21" i="629"/>
  <c r="X24"/>
  <c r="Y23"/>
  <c r="L20" i="628"/>
  <c r="L23" i="629"/>
  <c r="AC25" i="628"/>
  <c r="L25"/>
  <c r="L23"/>
  <c r="AD23"/>
  <c r="L18"/>
  <c r="L19" i="629"/>
  <c r="L24" i="628"/>
  <c r="AC24"/>
  <c r="L20" i="629"/>
  <c r="L18"/>
  <c r="L19" i="628"/>
  <c r="L21"/>
  <c r="L24" i="629"/>
  <c r="V17" i="631" l="1"/>
  <c r="W17" s="1"/>
  <c r="X17" i="628"/>
  <c r="Z17" s="1"/>
  <c r="S17" i="629"/>
  <c r="U17" s="1"/>
  <c r="V17" s="1"/>
  <c r="W17" s="1"/>
  <c r="AB17" i="628" l="1"/>
  <c r="M292" i="471"/>
  <c r="R307"/>
  <c r="H11" i="622"/>
  <c r="H7"/>
  <c r="P297" i="471"/>
  <c r="R302"/>
  <c r="R297"/>
  <c r="H11" i="618"/>
  <c r="H7"/>
  <c r="H11" i="617"/>
  <c r="H7"/>
  <c r="H11" i="616"/>
  <c r="H7"/>
  <c r="H11" i="614"/>
  <c r="H7"/>
  <c r="H340" i="471"/>
  <c r="E29" i="205"/>
  <c r="F29"/>
  <c r="E327" i="471"/>
  <c r="E332"/>
  <c r="M307"/>
  <c r="F9" i="614"/>
  <c r="F13"/>
  <c r="F10" i="618"/>
  <c r="F339" i="471"/>
  <c r="F11" i="618"/>
  <c r="F10" i="617"/>
  <c r="F11" i="616"/>
  <c r="F8" i="622"/>
  <c r="F10" i="616"/>
  <c r="F8" i="614"/>
  <c r="F11" i="617"/>
  <c r="F12"/>
  <c r="F13"/>
  <c r="F12" i="616"/>
  <c r="F12" i="622"/>
  <c r="F342" i="471"/>
  <c r="F341"/>
  <c r="F8" i="618"/>
  <c r="F13" i="622"/>
  <c r="F12" i="618"/>
  <c r="F9"/>
  <c r="F13"/>
  <c r="F9" i="622"/>
  <c r="F9" i="616"/>
  <c r="F11" i="614"/>
  <c r="F8" i="617"/>
  <c r="F338" i="471"/>
  <c r="F13" i="616"/>
  <c r="M302" i="471"/>
  <c r="M297"/>
  <c r="F340"/>
  <c r="F10" i="622"/>
  <c r="F11"/>
  <c r="F8" i="616"/>
  <c r="F12" i="614"/>
  <c r="F337" i="471"/>
  <c r="F9" i="617"/>
  <c r="F10" i="614"/>
</calcChain>
</file>

<file path=xl/sharedStrings.xml><?xml version="1.0" encoding="utf-8"?>
<sst xmlns="http://schemas.openxmlformats.org/spreadsheetml/2006/main" count="4354" uniqueCount="1891">
  <si>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</si>
  <si>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</si>
  <si>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</si>
  <si>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</si>
  <si>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</si>
  <si>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</si>
  <si>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</si>
  <si>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</si>
  <si>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</si>
  <si>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</si>
  <si>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</si>
  <si>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</si>
  <si>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</si>
  <si>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</si>
  <si>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</si>
  <si>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</si>
  <si>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</si>
  <si>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</si>
  <si>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</si>
  <si>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</si>
  <si>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</si>
  <si>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</si>
  <si>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</si>
  <si>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</si>
  <si>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</si>
  <si>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</si>
  <si>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</si>
  <si>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</si>
  <si>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</si>
  <si>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</si>
  <si>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</si>
  <si>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</si>
  <si>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</si>
  <si>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</si>
  <si>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</si>
  <si>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</si>
  <si>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</si>
  <si>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</si>
  <si>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</si>
  <si>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</si>
  <si>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</si>
  <si>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</si>
  <si>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</si>
  <si>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</si>
  <si>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</si>
  <si>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</si>
  <si>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</si>
  <si>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</si>
  <si>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</si>
  <si>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</si>
  <si>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</si>
  <si>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</si>
  <si>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</si>
  <si>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</si>
  <si>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</si>
  <si>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</si>
  <si>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</si>
  <si>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</si>
  <si>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</si>
  <si>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</si>
  <si>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</si>
  <si>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</si>
  <si>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</si>
  <si>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</si>
  <si>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</si>
  <si>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</si>
  <si>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</si>
  <si>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</si>
  <si>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</si>
  <si>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</si>
  <si>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</si>
  <si>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</si>
  <si>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</si>
  <si>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</si>
  <si>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</si>
  <si>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</si>
  <si>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</si>
  <si>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</si>
  <si>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</si>
  <si>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</si>
  <si>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</si>
  <si>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</si>
  <si>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</si>
  <si>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</si>
  <si>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</si>
  <si>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</si>
  <si>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</si>
  <si>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</si>
  <si>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</si>
  <si>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</si>
  <si>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</si>
  <si>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</si>
  <si>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</si>
  <si>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</si>
  <si>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</si>
  <si>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</si>
  <si>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</si>
  <si>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</si>
  <si>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</si>
  <si>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</si>
  <si>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</si>
  <si>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</si>
  <si>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</si>
  <si>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</si>
  <si>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</si>
  <si>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</si>
  <si>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</si>
  <si>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</si>
  <si>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</si>
  <si>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</si>
  <si>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</si>
  <si>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</si>
  <si>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</si>
  <si>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</si>
  <si>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</si>
  <si>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</si>
  <si>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</si>
  <si>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</si>
  <si>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</si>
  <si>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</si>
  <si>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</si>
  <si>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</si>
  <si>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</si>
  <si>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</si>
  <si>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</si>
  <si>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</si>
  <si>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</si>
  <si>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</si>
  <si>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</si>
  <si>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</si>
  <si>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</si>
  <si>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</si>
  <si>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</si>
  <si>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</si>
  <si>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</si>
  <si>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</si>
  <si>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</si>
  <si>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</si>
  <si>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</si>
  <si>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</si>
  <si>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</si>
  <si>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</si>
  <si>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</si>
  <si>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</si>
  <si>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</si>
  <si>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</si>
  <si>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</si>
  <si>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</si>
  <si>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</si>
  <si>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</si>
  <si>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</si>
  <si>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</si>
  <si>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</si>
  <si>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</si>
  <si>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</si>
  <si>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</si>
  <si>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</si>
  <si>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</si>
  <si>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</si>
  <si>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</si>
  <si>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</si>
  <si>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</si>
  <si>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</si>
  <si>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</si>
  <si>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</si>
  <si>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</si>
  <si>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</si>
  <si>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</si>
  <si>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</si>
  <si>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</si>
  <si>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</si>
  <si>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</si>
  <si>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</si>
  <si>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</si>
  <si>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</si>
  <si>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</si>
  <si>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</si>
  <si>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</si>
  <si>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</si>
  <si>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</si>
  <si>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</si>
  <si>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</si>
  <si>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</si>
  <si>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</si>
  <si>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</si>
  <si>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</si>
  <si>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</si>
  <si>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</si>
  <si>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</si>
  <si>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</si>
  <si>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</si>
  <si>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</si>
  <si>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</si>
  <si>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</si>
  <si>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</si>
  <si>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</si>
  <si>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</si>
  <si>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</si>
  <si>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</si>
  <si>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</si>
  <si>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</si>
  <si>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</si>
  <si>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</si>
  <si>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</si>
  <si>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</si>
  <si>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</si>
  <si>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</si>
  <si>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</si>
  <si>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</si>
  <si>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</si>
  <si>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</si>
  <si>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</si>
  <si>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</si>
  <si>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</si>
  <si>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</si>
  <si>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</si>
  <si>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</si>
  <si>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</si>
  <si>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</si>
  <si>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</si>
  <si>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</si>
  <si>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</si>
  <si>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</si>
  <si>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</si>
  <si>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</si>
  <si>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</si>
  <si>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</si>
  <si>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</si>
  <si>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</si>
  <si>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</si>
  <si>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</si>
  <si>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</si>
  <si>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</si>
  <si>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</si>
  <si>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</si>
  <si>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</si>
  <si>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</si>
  <si>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</si>
  <si>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</si>
  <si>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</si>
  <si>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</si>
  <si>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</si>
  <si>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</si>
  <si>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</si>
  <si>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</si>
  <si>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</si>
  <si>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</si>
  <si>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</si>
  <si>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</si>
  <si>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</si>
  <si>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</si>
  <si>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</si>
  <si>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</si>
  <si>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</si>
  <si>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</si>
  <si>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</si>
  <si>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</si>
  <si>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</si>
  <si>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</si>
  <si>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</si>
  <si>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</si>
  <si>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</si>
  <si>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</si>
  <si>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</si>
  <si>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</si>
  <si>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</si>
  <si>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</si>
  <si>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</si>
  <si>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</si>
  <si>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</si>
  <si>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</si>
  <si>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</si>
  <si>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</si>
  <si>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</si>
  <si>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</si>
  <si>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</si>
  <si>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</si>
  <si>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</si>
  <si>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</si>
  <si>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</si>
  <si>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</si>
  <si>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</si>
  <si>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</si>
  <si>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</si>
  <si>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</si>
  <si>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</si>
  <si>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</si>
  <si>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</si>
  <si>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</si>
  <si>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</si>
  <si>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</si>
  <si>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</si>
  <si>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</si>
  <si>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</si>
  <si>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</si>
  <si>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</si>
  <si>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</si>
  <si>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</si>
  <si>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</si>
  <si>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</si>
  <si>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</si>
  <si>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</si>
  <si>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</si>
  <si>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</si>
  <si>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</si>
  <si>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</si>
  <si>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</si>
  <si>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</si>
  <si>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</si>
  <si>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</si>
  <si>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</si>
  <si>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</si>
  <si>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</si>
  <si>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</si>
  <si>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</si>
  <si>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</si>
  <si>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</si>
  <si>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</si>
  <si>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</si>
  <si>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</si>
  <si>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</si>
  <si>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</si>
  <si>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</si>
  <si>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</si>
  <si>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</si>
  <si>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</si>
  <si>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</si>
  <si>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</si>
  <si>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</si>
  <si>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</si>
  <si>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</si>
  <si>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</si>
  <si>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</si>
  <si>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</si>
  <si>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</si>
  <si>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</si>
  <si>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</si>
  <si>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</si>
  <si>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</si>
  <si>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</si>
  <si>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</si>
  <si>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</si>
  <si>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</si>
  <si>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</si>
  <si>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</si>
  <si>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</si>
  <si>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</si>
  <si>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</si>
  <si>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</si>
  <si>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</si>
  <si>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</si>
  <si>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</si>
  <si>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</si>
  <si>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</si>
  <si>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</si>
  <si>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</si>
  <si>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</si>
  <si>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</si>
  <si>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</si>
  <si>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</si>
  <si>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</si>
  <si>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</si>
  <si>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</si>
  <si>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</si>
  <si>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</si>
  <si>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</si>
  <si>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</si>
  <si>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</si>
  <si>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</si>
  <si>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</si>
  <si>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</si>
  <si>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</si>
  <si>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</si>
  <si>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</si>
  <si>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</si>
  <si>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</si>
  <si>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</si>
  <si>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</si>
  <si>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</si>
  <si>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</si>
  <si>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</si>
  <si>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</si>
  <si>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</si>
  <si>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</si>
  <si>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</si>
  <si>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</si>
  <si>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</si>
  <si>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</si>
  <si>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</si>
  <si>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</si>
  <si>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</si>
  <si>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</si>
  <si>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</si>
  <si>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</si>
  <si>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</si>
  <si>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</si>
  <si>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</si>
  <si>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</si>
  <si>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</si>
  <si>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</si>
  <si>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</si>
  <si>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</si>
  <si>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</si>
  <si>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</si>
  <si>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</si>
  <si>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</si>
  <si>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</si>
  <si>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</si>
  <si>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</si>
  <si>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</si>
  <si>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</si>
  <si>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</si>
  <si>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</si>
  <si>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</si>
  <si>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</si>
  <si>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</si>
  <si>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</si>
  <si>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</si>
  <si>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</si>
  <si>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</si>
  <si>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</si>
  <si>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</si>
  <si>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</si>
  <si>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</si>
  <si>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</si>
  <si>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</si>
  <si>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</si>
  <si>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</si>
  <si>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</si>
  <si>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</si>
  <si>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</si>
  <si>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</si>
  <si>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</si>
  <si>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</si>
  <si>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</si>
  <si>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</si>
  <si>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</si>
  <si>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</si>
  <si>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</si>
  <si>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</si>
  <si>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</si>
  <si>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</si>
  <si>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</si>
  <si>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</si>
  <si>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</si>
  <si>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</si>
  <si>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</si>
  <si>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</si>
  <si>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</si>
  <si>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</si>
  <si>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</si>
  <si>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</si>
  <si>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</si>
  <si>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</si>
  <si>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</si>
  <si>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</si>
  <si>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</si>
  <si>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</si>
  <si>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</si>
  <si>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</si>
  <si>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</si>
  <si>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</si>
  <si>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</si>
  <si>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</si>
  <si>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</si>
  <si>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</si>
  <si>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</si>
  <si>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</si>
  <si>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</si>
  <si>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</si>
  <si>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</si>
  <si>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</si>
  <si>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</si>
  <si>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</si>
  <si>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</si>
  <si>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</si>
  <si>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</si>
  <si>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</si>
  <si>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</si>
  <si>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</si>
  <si>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</si>
  <si>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</si>
  <si>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</si>
  <si>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</si>
  <si>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</si>
  <si>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</si>
  <si>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</si>
  <si>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</si>
  <si>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</si>
  <si>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</si>
  <si>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</si>
  <si>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</si>
  <si>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</si>
  <si>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</si>
  <si>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</si>
  <si>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</si>
  <si>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</si>
  <si>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</si>
  <si>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</si>
  <si>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</si>
  <si>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</si>
  <si>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</si>
  <si>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</si>
  <si>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</si>
  <si>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</si>
  <si>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</si>
  <si>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</si>
  <si>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</si>
  <si>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</si>
  <si>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</si>
  <si>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</si>
  <si>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</si>
  <si>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</si>
  <si>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</si>
  <si>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</si>
  <si>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</si>
  <si>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</si>
  <si>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</si>
  <si>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</si>
  <si>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</si>
  <si>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</si>
  <si>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</si>
  <si>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</si>
  <si>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</si>
  <si>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</si>
  <si>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</si>
  <si>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</si>
  <si>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</si>
  <si>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</si>
  <si>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</si>
  <si>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</si>
  <si>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</si>
  <si>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</si>
  <si>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</si>
  <si>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</si>
  <si>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</si>
  <si>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</si>
  <si>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</si>
  <si>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</si>
  <si>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</si>
  <si>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</si>
  <si>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</si>
  <si>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</si>
  <si>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</si>
  <si>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</si>
  <si>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</si>
  <si>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</si>
  <si>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</si>
  <si>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</si>
  <si>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</si>
  <si>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</si>
  <si>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</si>
  <si>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</si>
  <si>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</si>
  <si>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</si>
  <si>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</si>
  <si>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</si>
  <si>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</si>
  <si>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</si>
  <si>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</si>
  <si>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</si>
  <si>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</si>
  <si>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</si>
  <si>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</si>
  <si>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</si>
  <si>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</si>
  <si>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</si>
  <si>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</si>
  <si>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</si>
  <si>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</si>
  <si>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</si>
  <si>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</si>
  <si>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</si>
  <si>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</si>
  <si>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</si>
  <si>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</si>
  <si>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</si>
  <si>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</si>
  <si>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</si>
  <si>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</si>
  <si>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</si>
  <si>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</si>
  <si>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</si>
  <si>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</si>
  <si>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</si>
  <si>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</si>
  <si>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</si>
  <si>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</si>
  <si>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</si>
  <si>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</si>
  <si>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</si>
  <si>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</si>
  <si>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</si>
  <si>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</si>
  <si>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</si>
  <si>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</si>
  <si>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</si>
  <si>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</si>
  <si>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</si>
  <si>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</si>
  <si>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</si>
  <si>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</si>
  <si>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</si>
  <si>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</si>
  <si>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</si>
  <si>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</si>
  <si>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</si>
  <si>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</si>
  <si>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</si>
  <si>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</si>
  <si>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</si>
  <si>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</si>
  <si>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</si>
  <si>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</si>
  <si>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</si>
  <si>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</si>
  <si>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</si>
  <si>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</si>
  <si>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</si>
  <si>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</si>
  <si>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</si>
  <si>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</si>
  <si>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</si>
  <si>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</si>
  <si>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</si>
  <si>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</si>
  <si>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</si>
  <si>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</si>
  <si>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</si>
  <si>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</si>
  <si>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</si>
  <si>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</si>
  <si>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</si>
  <si>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</si>
  <si>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</si>
  <si>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</si>
  <si>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</si>
  <si>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</si>
  <si>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</si>
  <si>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</si>
  <si>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</si>
  <si>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</si>
  <si>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</si>
  <si>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</si>
  <si>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</si>
  <si>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</si>
  <si>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</si>
  <si>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</si>
  <si>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</si>
  <si>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</si>
  <si>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</si>
  <si>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</si>
  <si>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</si>
  <si>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</si>
  <si>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</si>
  <si>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</si>
  <si>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</si>
  <si>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</si>
  <si>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</si>
  <si>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</si>
  <si>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</si>
  <si>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</si>
  <si>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</si>
  <si>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</si>
  <si>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</si>
  <si>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</si>
  <si>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</si>
  <si>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</si>
  <si>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</si>
  <si>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</si>
  <si>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</si>
  <si>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</si>
  <si>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</si>
  <si>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</si>
  <si>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</si>
  <si>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</si>
  <si>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</si>
  <si>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</si>
  <si>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</si>
  <si>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</si>
  <si>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</si>
  <si>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</si>
  <si>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</si>
  <si>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</si>
  <si>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</si>
  <si>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</si>
  <si>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</si>
  <si>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</si>
  <si>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</si>
  <si>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</si>
  <si>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</si>
  <si>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</si>
  <si>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</si>
  <si>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</si>
  <si>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</si>
  <si>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</si>
  <si>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</si>
  <si>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</si>
  <si>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</si>
  <si>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</si>
  <si>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</si>
  <si>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</si>
  <si>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</si>
  <si>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</si>
  <si>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</si>
  <si>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</si>
  <si>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</si>
  <si>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</si>
  <si>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</si>
  <si>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</si>
  <si>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</si>
  <si>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</si>
  <si>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</si>
  <si>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</si>
  <si>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</si>
  <si>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</si>
  <si>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</si>
  <si>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</si>
  <si>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</si>
  <si>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</si>
  <si>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</si>
  <si>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</si>
  <si>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</si>
  <si>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</si>
  <si>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</si>
  <si>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</si>
  <si>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</si>
  <si>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</si>
  <si>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</si>
  <si>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</si>
  <si>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</si>
  <si>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</si>
  <si>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</si>
  <si>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</si>
  <si>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</si>
  <si>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</si>
  <si>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</si>
  <si>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</si>
  <si>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</si>
  <si>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</si>
  <si>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</si>
  <si>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</si>
  <si>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</si>
  <si>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</si>
  <si>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</si>
  <si>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</si>
  <si>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</si>
  <si>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</si>
  <si>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</si>
  <si>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</si>
  <si>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</si>
  <si>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</si>
  <si>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</si>
  <si>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</si>
  <si>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</si>
  <si>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</si>
  <si>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</si>
  <si>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</si>
  <si>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</si>
  <si>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</si>
  <si>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</si>
  <si>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</si>
  <si>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</si>
  <si>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</si>
  <si>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</si>
  <si>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</si>
  <si>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</si>
  <si>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</si>
  <si>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</si>
  <si>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</si>
  <si>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</si>
  <si>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</si>
  <si>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</si>
  <si>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</si>
  <si>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</si>
  <si>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</si>
  <si>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Нет доступных обновлений для отчёта с кодом FAS.JKH.OPEN.INFO.PRICE.WARM!</t>
  </si>
  <si>
    <t>20.12.2021</t>
  </si>
  <si>
    <t>Бокситогорский муниципальный район</t>
  </si>
  <si>
    <t>41603000</t>
  </si>
  <si>
    <t>Бокситогорское</t>
  </si>
  <si>
    <t>41603101</t>
  </si>
  <si>
    <t>Большедворское</t>
  </si>
  <si>
    <t>41603412</t>
  </si>
  <si>
    <t>Борское</t>
  </si>
  <si>
    <t>41603416</t>
  </si>
  <si>
    <t>Ефимовское</t>
  </si>
  <si>
    <t>41603155</t>
  </si>
  <si>
    <t>Лидское</t>
  </si>
  <si>
    <t>41603460</t>
  </si>
  <si>
    <t>Пикалевское</t>
  </si>
  <si>
    <t>41603102</t>
  </si>
  <si>
    <t>Самойловское</t>
  </si>
  <si>
    <t>41603476</t>
  </si>
  <si>
    <t>Волосовский муниципальный район</t>
  </si>
  <si>
    <t>41606000</t>
  </si>
  <si>
    <t>Бегуницкое</t>
  </si>
  <si>
    <t>41606404</t>
  </si>
  <si>
    <t>Большеврудское</t>
  </si>
  <si>
    <t>41606412</t>
  </si>
  <si>
    <t>Волосовское</t>
  </si>
  <si>
    <t>41606101</t>
  </si>
  <si>
    <t>Калитинское</t>
  </si>
  <si>
    <t>41606420</t>
  </si>
  <si>
    <t>Клопицкое</t>
  </si>
  <si>
    <t>41606430</t>
  </si>
  <si>
    <t>Рабитицское</t>
  </si>
  <si>
    <t>41606408</t>
  </si>
  <si>
    <t>Сабское</t>
  </si>
  <si>
    <t>41606436</t>
  </si>
  <si>
    <t>Волховский муниципальный район</t>
  </si>
  <si>
    <t>41609000</t>
  </si>
  <si>
    <t>Бережковское</t>
  </si>
  <si>
    <t>41609453</t>
  </si>
  <si>
    <t>Волховское</t>
  </si>
  <si>
    <t>41609101</t>
  </si>
  <si>
    <t>Вындиноостровское</t>
  </si>
  <si>
    <t>41609403</t>
  </si>
  <si>
    <t>Иссадское</t>
  </si>
  <si>
    <t>41609418</t>
  </si>
  <si>
    <t>Кисельнинское</t>
  </si>
  <si>
    <t>41609471</t>
  </si>
  <si>
    <t>Колчановское</t>
  </si>
  <si>
    <t>41609427</t>
  </si>
  <si>
    <t>Новоладожское</t>
  </si>
  <si>
    <t>41609104</t>
  </si>
  <si>
    <t>Пашское</t>
  </si>
  <si>
    <t>41609444</t>
  </si>
  <si>
    <t>Потанинское</t>
  </si>
  <si>
    <t>41609450</t>
  </si>
  <si>
    <t>Свирицкое</t>
  </si>
  <si>
    <t>41609480</t>
  </si>
  <si>
    <t>Селивановское</t>
  </si>
  <si>
    <t>41609461</t>
  </si>
  <si>
    <t>Староладожское</t>
  </si>
  <si>
    <t>41609462</t>
  </si>
  <si>
    <t>Сясьстройское</t>
  </si>
  <si>
    <t>41609108</t>
  </si>
  <si>
    <t>Усадищенское</t>
  </si>
  <si>
    <t>41609465</t>
  </si>
  <si>
    <t>Хваловское</t>
  </si>
  <si>
    <t>41609468</t>
  </si>
  <si>
    <t>Всеволожский муниципальный район</t>
  </si>
  <si>
    <t>41612000</t>
  </si>
  <si>
    <t>Агалатовское</t>
  </si>
  <si>
    <t>41612408</t>
  </si>
  <si>
    <t>Бугровское</t>
  </si>
  <si>
    <t>41612402</t>
  </si>
  <si>
    <t>Всеволожское</t>
  </si>
  <si>
    <t>41612101</t>
  </si>
  <si>
    <t>Дубровское</t>
  </si>
  <si>
    <t>41612154</t>
  </si>
  <si>
    <t>Заневское</t>
  </si>
  <si>
    <t>41612155</t>
  </si>
  <si>
    <t>Колтушское</t>
  </si>
  <si>
    <t>41612416</t>
  </si>
  <si>
    <t>Кузьмоловское</t>
  </si>
  <si>
    <t>41612158</t>
  </si>
  <si>
    <t>Куйвозовское</t>
  </si>
  <si>
    <t>41612420</t>
  </si>
  <si>
    <t>Лесколовское</t>
  </si>
  <si>
    <t>41612424</t>
  </si>
  <si>
    <t>Морозовское</t>
  </si>
  <si>
    <t>41612163</t>
  </si>
  <si>
    <t>Муринское</t>
  </si>
  <si>
    <t>41612103</t>
  </si>
  <si>
    <t>Новодевяткинское</t>
  </si>
  <si>
    <t>41612458</t>
  </si>
  <si>
    <t>Рахьинское</t>
  </si>
  <si>
    <t>41612167</t>
  </si>
  <si>
    <t>Романовское</t>
  </si>
  <si>
    <t>41612442</t>
  </si>
  <si>
    <t>Свердловское</t>
  </si>
  <si>
    <t>41612168</t>
  </si>
  <si>
    <t>Сертоловское</t>
  </si>
  <si>
    <t>41612102</t>
  </si>
  <si>
    <t>Токсовское</t>
  </si>
  <si>
    <t>41612175</t>
  </si>
  <si>
    <t>Щегловское</t>
  </si>
  <si>
    <t>41612448</t>
  </si>
  <si>
    <t>Юкковское</t>
  </si>
  <si>
    <t>41612456</t>
  </si>
  <si>
    <t>Выборгский муниципальный район</t>
  </si>
  <si>
    <t>41615000</t>
  </si>
  <si>
    <t>Выборгское</t>
  </si>
  <si>
    <t>41615101</t>
  </si>
  <si>
    <t>Высоцкое</t>
  </si>
  <si>
    <t>41615104</t>
  </si>
  <si>
    <t>Гончаровское</t>
  </si>
  <si>
    <t>41615492</t>
  </si>
  <si>
    <t>Каменногорское</t>
  </si>
  <si>
    <t>41615106</t>
  </si>
  <si>
    <t>Красносельское</t>
  </si>
  <si>
    <t>41615436</t>
  </si>
  <si>
    <t>Первомайское</t>
  </si>
  <si>
    <t>41615460</t>
  </si>
  <si>
    <t>Полянское</t>
  </si>
  <si>
    <t>41615464</t>
  </si>
  <si>
    <t>Приморское</t>
  </si>
  <si>
    <t>41615108</t>
  </si>
  <si>
    <t>Рощинское</t>
  </si>
  <si>
    <t>41615158</t>
  </si>
  <si>
    <t>Светогорское</t>
  </si>
  <si>
    <t>41615114</t>
  </si>
  <si>
    <t>Селезневское</t>
  </si>
  <si>
    <t>41615476</t>
  </si>
  <si>
    <t>Советское</t>
  </si>
  <si>
    <t>41615163</t>
  </si>
  <si>
    <t>Гатчинский муниципальный район</t>
  </si>
  <si>
    <t>41618000</t>
  </si>
  <si>
    <t>Большеколпанское</t>
  </si>
  <si>
    <t>41618408</t>
  </si>
  <si>
    <t>Веревское</t>
  </si>
  <si>
    <t>41618416</t>
  </si>
  <si>
    <t>Войсковицкое</t>
  </si>
  <si>
    <t>41618418</t>
  </si>
  <si>
    <t>Вырицкое</t>
  </si>
  <si>
    <t>41618154</t>
  </si>
  <si>
    <t>Гатчинское</t>
  </si>
  <si>
    <t>41618101</t>
  </si>
  <si>
    <t>Дружногорское</t>
  </si>
  <si>
    <t>41618156</t>
  </si>
  <si>
    <t>Елизаветинское</t>
  </si>
  <si>
    <t>41618424</t>
  </si>
  <si>
    <t>Кобринское</t>
  </si>
  <si>
    <t>41618426</t>
  </si>
  <si>
    <t>Коммунарское</t>
  </si>
  <si>
    <t>41618105</t>
  </si>
  <si>
    <t>Новосветское</t>
  </si>
  <si>
    <t>41618444</t>
  </si>
  <si>
    <t>Пудомягское</t>
  </si>
  <si>
    <t>41618404</t>
  </si>
  <si>
    <t>Пудостьское</t>
  </si>
  <si>
    <t>41618448</t>
  </si>
  <si>
    <t>Рождественское</t>
  </si>
  <si>
    <t>41618452</t>
  </si>
  <si>
    <t>Сиверское</t>
  </si>
  <si>
    <t>41618169</t>
  </si>
  <si>
    <t>Сусанинское</t>
  </si>
  <si>
    <t>41618460</t>
  </si>
  <si>
    <t>Сяськелевское</t>
  </si>
  <si>
    <t>41618461</t>
  </si>
  <si>
    <t>Тайцкое</t>
  </si>
  <si>
    <t>41618176</t>
  </si>
  <si>
    <t>Кингисеппский муниципальный район</t>
  </si>
  <si>
    <t>41621000</t>
  </si>
  <si>
    <t>Большелуцкое</t>
  </si>
  <si>
    <t>41621404</t>
  </si>
  <si>
    <t>Вистинское</t>
  </si>
  <si>
    <t>41621452</t>
  </si>
  <si>
    <t>Ивангородское</t>
  </si>
  <si>
    <t>41621102</t>
  </si>
  <si>
    <t>Кингисеппское</t>
  </si>
  <si>
    <t>41621101</t>
  </si>
  <si>
    <t>Котельское</t>
  </si>
  <si>
    <t>41621420</t>
  </si>
  <si>
    <t>Куземкинское</t>
  </si>
  <si>
    <t>41621432</t>
  </si>
  <si>
    <t>Нежновское</t>
  </si>
  <si>
    <t>41621440</t>
  </si>
  <si>
    <t>Опольевское</t>
  </si>
  <si>
    <t>41621444</t>
  </si>
  <si>
    <t>Пустомержское</t>
  </si>
  <si>
    <t>41621448</t>
  </si>
  <si>
    <t>Усть-Лужское</t>
  </si>
  <si>
    <t>41621428</t>
  </si>
  <si>
    <t>Фалилеевское</t>
  </si>
  <si>
    <t>41621412</t>
  </si>
  <si>
    <t>Киришский муниципальный район</t>
  </si>
  <si>
    <t>41624000</t>
  </si>
  <si>
    <t>Будогощское</t>
  </si>
  <si>
    <t>41624152</t>
  </si>
  <si>
    <t>Глажевское</t>
  </si>
  <si>
    <t>41624412</t>
  </si>
  <si>
    <t>Киришское</t>
  </si>
  <si>
    <t>41624101</t>
  </si>
  <si>
    <t>Кусинское</t>
  </si>
  <si>
    <t>41624423</t>
  </si>
  <si>
    <t>Пчевжинское</t>
  </si>
  <si>
    <t>41624427</t>
  </si>
  <si>
    <t>Пчевское</t>
  </si>
  <si>
    <t>41624428</t>
  </si>
  <si>
    <t>Кировский муниципальный район</t>
  </si>
  <si>
    <t>41625000</t>
  </si>
  <si>
    <t>Кировское</t>
  </si>
  <si>
    <t>41625101</t>
  </si>
  <si>
    <t>Мгинское</t>
  </si>
  <si>
    <t>41625154</t>
  </si>
  <si>
    <t>Назиевское</t>
  </si>
  <si>
    <t>41625156</t>
  </si>
  <si>
    <t>Отрадненское</t>
  </si>
  <si>
    <t>41625104</t>
  </si>
  <si>
    <t>Павловское</t>
  </si>
  <si>
    <t>41625158</t>
  </si>
  <si>
    <t>Приладожское</t>
  </si>
  <si>
    <t>41625160</t>
  </si>
  <si>
    <t>Путиловское</t>
  </si>
  <si>
    <t>41625440</t>
  </si>
  <si>
    <t>Синявинское</t>
  </si>
  <si>
    <t>41625163</t>
  </si>
  <si>
    <t>Суховское</t>
  </si>
  <si>
    <t>41625445</t>
  </si>
  <si>
    <t>Шлиссельбургское</t>
  </si>
  <si>
    <t>41625102</t>
  </si>
  <si>
    <t>Шумское</t>
  </si>
  <si>
    <t>41625450</t>
  </si>
  <si>
    <t>Лодейнопольский муниципальный район</t>
  </si>
  <si>
    <t>41627000</t>
  </si>
  <si>
    <t>Алеховщинское</t>
  </si>
  <si>
    <t>41627404</t>
  </si>
  <si>
    <t>Доможировское</t>
  </si>
  <si>
    <t>41627410</t>
  </si>
  <si>
    <t>Лодейнопольское</t>
  </si>
  <si>
    <t>41627101</t>
  </si>
  <si>
    <t>Свирьстройское</t>
  </si>
  <si>
    <t>41627154</t>
  </si>
  <si>
    <t>Янегское</t>
  </si>
  <si>
    <t>41627420</t>
  </si>
  <si>
    <t>Ломоносовский муниципальный район</t>
  </si>
  <si>
    <t>41630000</t>
  </si>
  <si>
    <t>Аннинское</t>
  </si>
  <si>
    <t>41630152</t>
  </si>
  <si>
    <t>Большеижорское</t>
  </si>
  <si>
    <t>41630154</t>
  </si>
  <si>
    <t>Виллозское</t>
  </si>
  <si>
    <t>41630157</t>
  </si>
  <si>
    <t>Горбунковское</t>
  </si>
  <si>
    <t>41630424</t>
  </si>
  <si>
    <t>Гостилицкое</t>
  </si>
  <si>
    <t>41630420</t>
  </si>
  <si>
    <t>Кипенское</t>
  </si>
  <si>
    <t>41630428</t>
  </si>
  <si>
    <t>Копорское</t>
  </si>
  <si>
    <t>41630432</t>
  </si>
  <si>
    <t>Лаголовское</t>
  </si>
  <si>
    <t>41630434</t>
  </si>
  <si>
    <t>Лебяженское</t>
  </si>
  <si>
    <t>41630162</t>
  </si>
  <si>
    <t>Лопухинское</t>
  </si>
  <si>
    <t>41630436</t>
  </si>
  <si>
    <t>Низинское</t>
  </si>
  <si>
    <t>41630408</t>
  </si>
  <si>
    <t>Оржицкое</t>
  </si>
  <si>
    <t>41630438</t>
  </si>
  <si>
    <t>Пениковское</t>
  </si>
  <si>
    <t>41630412</t>
  </si>
  <si>
    <t>Ропшинское</t>
  </si>
  <si>
    <t>41630440</t>
  </si>
  <si>
    <t>Русско-Высоцкое</t>
  </si>
  <si>
    <t>41630444</t>
  </si>
  <si>
    <t>Лужский муниципальный район</t>
  </si>
  <si>
    <t>41633000</t>
  </si>
  <si>
    <t>Володарское</t>
  </si>
  <si>
    <t>41633408</t>
  </si>
  <si>
    <t>Волошовское</t>
  </si>
  <si>
    <t>41633416</t>
  </si>
  <si>
    <t>Дзержинское</t>
  </si>
  <si>
    <t>41633420</t>
  </si>
  <si>
    <t>Заклинское</t>
  </si>
  <si>
    <t>41633436</t>
  </si>
  <si>
    <t>Лужское</t>
  </si>
  <si>
    <t>41633101</t>
  </si>
  <si>
    <t>Мшинское</t>
  </si>
  <si>
    <t>41633440</t>
  </si>
  <si>
    <t>Оредежское</t>
  </si>
  <si>
    <t>41633444</t>
  </si>
  <si>
    <t>Осьминское</t>
  </si>
  <si>
    <t>41633448</t>
  </si>
  <si>
    <t>Ретюнское</t>
  </si>
  <si>
    <t>41633488</t>
  </si>
  <si>
    <t>Серебрянское</t>
  </si>
  <si>
    <t>41633464</t>
  </si>
  <si>
    <t>Скребловское</t>
  </si>
  <si>
    <t>41633468</t>
  </si>
  <si>
    <t>Толмачевское</t>
  </si>
  <si>
    <t>41633154</t>
  </si>
  <si>
    <t>Торковичское</t>
  </si>
  <si>
    <t>41633478</t>
  </si>
  <si>
    <t>Ям-Тесовское</t>
  </si>
  <si>
    <t>41633456</t>
  </si>
  <si>
    <t>Подпорожский муниципальный район</t>
  </si>
  <si>
    <t>41636000</t>
  </si>
  <si>
    <t>Важинское</t>
  </si>
  <si>
    <t>41636154</t>
  </si>
  <si>
    <t>Винницкое</t>
  </si>
  <si>
    <t>41636404</t>
  </si>
  <si>
    <t>Вознесенское</t>
  </si>
  <si>
    <t>41636158</t>
  </si>
  <si>
    <t>Никольское</t>
  </si>
  <si>
    <t>41636163</t>
  </si>
  <si>
    <t>Подпорожское</t>
  </si>
  <si>
    <t>41636101</t>
  </si>
  <si>
    <t>Приозерский муниципальный район</t>
  </si>
  <si>
    <t>41639000</t>
  </si>
  <si>
    <t>Громовское</t>
  </si>
  <si>
    <t>41639412</t>
  </si>
  <si>
    <t>Запорожское</t>
  </si>
  <si>
    <t>41639416</t>
  </si>
  <si>
    <t>Красноозерное</t>
  </si>
  <si>
    <t>41639420</t>
  </si>
  <si>
    <t>Кузнечнинское</t>
  </si>
  <si>
    <t>41639154</t>
  </si>
  <si>
    <t>Ларионовское</t>
  </si>
  <si>
    <t>41639424</t>
  </si>
  <si>
    <t>Мельниковское</t>
  </si>
  <si>
    <t>41639428</t>
  </si>
  <si>
    <t>Мичуринское</t>
  </si>
  <si>
    <t>41639432</t>
  </si>
  <si>
    <t>Петровское</t>
  </si>
  <si>
    <t>41639440</t>
  </si>
  <si>
    <t>Плодовское</t>
  </si>
  <si>
    <t>41639436</t>
  </si>
  <si>
    <t>Приозерское</t>
  </si>
  <si>
    <t>41639101</t>
  </si>
  <si>
    <t>Раздольевское</t>
  </si>
  <si>
    <t>41639408</t>
  </si>
  <si>
    <t>Ромашкинское</t>
  </si>
  <si>
    <t>41639434</t>
  </si>
  <si>
    <t>Севастьяновское</t>
  </si>
  <si>
    <t>41639404</t>
  </si>
  <si>
    <t>Сосновское</t>
  </si>
  <si>
    <t>41639444</t>
  </si>
  <si>
    <t>Сланцевский муниципальный район</t>
  </si>
  <si>
    <t>41642000</t>
  </si>
  <si>
    <t>Выскатское</t>
  </si>
  <si>
    <t>41642404</t>
  </si>
  <si>
    <t>Гостицкое</t>
  </si>
  <si>
    <t>41642424</t>
  </si>
  <si>
    <t>Загривское</t>
  </si>
  <si>
    <t>41642408</t>
  </si>
  <si>
    <t>Новосельское</t>
  </si>
  <si>
    <t>41642420</t>
  </si>
  <si>
    <t>Сланцевское</t>
  </si>
  <si>
    <t>41642101</t>
  </si>
  <si>
    <t>Старопольское</t>
  </si>
  <si>
    <t>41642436</t>
  </si>
  <si>
    <t>Черновское</t>
  </si>
  <si>
    <t>41642440</t>
  </si>
  <si>
    <t>Сосновоборский городской округ</t>
  </si>
  <si>
    <t>41754000</t>
  </si>
  <si>
    <t>Тихвинский муниципальный район</t>
  </si>
  <si>
    <t>41645000</t>
  </si>
  <si>
    <t>41645410</t>
  </si>
  <si>
    <t>Ганьковское</t>
  </si>
  <si>
    <t>41645412</t>
  </si>
  <si>
    <t>Горское</t>
  </si>
  <si>
    <t>41645416</t>
  </si>
  <si>
    <t>Коськовское</t>
  </si>
  <si>
    <t>41645472</t>
  </si>
  <si>
    <t>Мелегежское</t>
  </si>
  <si>
    <t>41645408</t>
  </si>
  <si>
    <t>Пашозерское</t>
  </si>
  <si>
    <t>41645456</t>
  </si>
  <si>
    <t>Тихвинское</t>
  </si>
  <si>
    <t>41645101</t>
  </si>
  <si>
    <t>Цвылевское</t>
  </si>
  <si>
    <t>41645432</t>
  </si>
  <si>
    <t>Шугозерское</t>
  </si>
  <si>
    <t>41645477</t>
  </si>
  <si>
    <t>Тосненский муниципальный район</t>
  </si>
  <si>
    <t>41648000</t>
  </si>
  <si>
    <t>Красноборское</t>
  </si>
  <si>
    <t>41648154</t>
  </si>
  <si>
    <t>Лисинское</t>
  </si>
  <si>
    <t>41648430</t>
  </si>
  <si>
    <t>Любанское</t>
  </si>
  <si>
    <t>41648105</t>
  </si>
  <si>
    <t>41648108</t>
  </si>
  <si>
    <t>Нурминское</t>
  </si>
  <si>
    <t>41648418</t>
  </si>
  <si>
    <t>Рябовское</t>
  </si>
  <si>
    <t>41648160</t>
  </si>
  <si>
    <t>Тельмановское</t>
  </si>
  <si>
    <t>41648443</t>
  </si>
  <si>
    <t>Тосненское</t>
  </si>
  <si>
    <t>41648101</t>
  </si>
  <si>
    <t>Трубникоборское</t>
  </si>
  <si>
    <t>41648444</t>
  </si>
  <si>
    <t>Ульяновское</t>
  </si>
  <si>
    <t>41648164</t>
  </si>
  <si>
    <t>Фёдоровское</t>
  </si>
  <si>
    <t>41648165</t>
  </si>
  <si>
    <t>Форносовское</t>
  </si>
  <si>
    <t>41648170</t>
  </si>
  <si>
    <t>Шапкинское</t>
  </si>
  <si>
    <t>41648464</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</si>
  <si>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</si>
  <si>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</si>
  <si>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</si>
  <si>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</si>
  <si>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</si>
  <si>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</si>
  <si>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</si>
  <si>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</si>
  <si>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</si>
  <si>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</si>
  <si>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</si>
  <si>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</si>
  <si>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</si>
  <si>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</si>
  <si>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</si>
  <si>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01.01.2022</t>
  </si>
  <si>
    <t>31.12.2022</t>
  </si>
  <si>
    <t>REGION_ID</t>
  </si>
  <si>
    <t>REGION_NAME</t>
  </si>
  <si>
    <t>RST_ORG_ID</t>
  </si>
  <si>
    <t>ORG_NAME</t>
  </si>
  <si>
    <t>INN_NAME</t>
  </si>
  <si>
    <t>KPP_NAME</t>
  </si>
  <si>
    <t>ORG_START_DATE</t>
  </si>
  <si>
    <t>ORG_END_DATE</t>
  </si>
  <si>
    <t>2610</t>
  </si>
  <si>
    <t>26523762</t>
  </si>
  <si>
    <t>АО "Выборгтеплоэнерго"</t>
  </si>
  <si>
    <t>4704062064</t>
  </si>
  <si>
    <t>470401001</t>
  </si>
  <si>
    <t>09-06-2010 00:00:00</t>
  </si>
  <si>
    <t>26373306</t>
  </si>
  <si>
    <t>АО "ГАТЧИНСКИЙ ККЗ"</t>
  </si>
  <si>
    <t>4719000303</t>
  </si>
  <si>
    <t>470501001</t>
  </si>
  <si>
    <t>30335229</t>
  </si>
  <si>
    <t>АО "ГУ ЖКХ"</t>
  </si>
  <si>
    <t>5116000922</t>
  </si>
  <si>
    <t>770401001</t>
  </si>
  <si>
    <t>26373221</t>
  </si>
  <si>
    <t>АО "Газпром газораспределение Ленинградская область"</t>
  </si>
  <si>
    <t>4700000109</t>
  </si>
  <si>
    <t>472450001</t>
  </si>
  <si>
    <t>31208153</t>
  </si>
  <si>
    <t>АО "ИЭК"</t>
  </si>
  <si>
    <t>4725005187</t>
  </si>
  <si>
    <t>472501001</t>
  </si>
  <si>
    <t>28875608</t>
  </si>
  <si>
    <t>АО "КНАУФ ПЕТРОБОРД"</t>
  </si>
  <si>
    <t>4719011873</t>
  </si>
  <si>
    <t>26373248</t>
  </si>
  <si>
    <t>АО "Коммунальные системы Гатчинского района"</t>
  </si>
  <si>
    <t>4705039967</t>
  </si>
  <si>
    <t>26506539</t>
  </si>
  <si>
    <t>АО "Концерн Росэнергоатом" филиал "Ленинградская атомная станция"</t>
  </si>
  <si>
    <t>7721632827</t>
  </si>
  <si>
    <t>472643001</t>
  </si>
  <si>
    <t>26523683</t>
  </si>
  <si>
    <t>АО "ЛОТЭК"</t>
  </si>
  <si>
    <t>4716028445</t>
  </si>
  <si>
    <t>470701001</t>
  </si>
  <si>
    <t>28942511</t>
  </si>
  <si>
    <t>АО "НПО "Поиск"</t>
  </si>
  <si>
    <t>4703142849</t>
  </si>
  <si>
    <t>470301001</t>
  </si>
  <si>
    <t>26524292</t>
  </si>
  <si>
    <t>АО "Нева Энергия"</t>
  </si>
  <si>
    <t>7802312374</t>
  </si>
  <si>
    <t>471302001</t>
  </si>
  <si>
    <t>30384822</t>
  </si>
  <si>
    <t>АО "ПТС"</t>
  </si>
  <si>
    <t>4715030160</t>
  </si>
  <si>
    <t>471501001</t>
  </si>
  <si>
    <t>01-09-2015 00:00:00</t>
  </si>
  <si>
    <t>26524249</t>
  </si>
  <si>
    <t>АО "Павловский завод"</t>
  </si>
  <si>
    <t>4706002529</t>
  </si>
  <si>
    <t>470601001</t>
  </si>
  <si>
    <t>26373316</t>
  </si>
  <si>
    <t>АО "Промышленный комплекс "Энергия"</t>
  </si>
  <si>
    <t>4720011010</t>
  </si>
  <si>
    <t>26523673</t>
  </si>
  <si>
    <t>АО "РУСАЛ Бокситогорск"</t>
  </si>
  <si>
    <t>4701000013</t>
  </si>
  <si>
    <t>27250262</t>
  </si>
  <si>
    <t>АО "РЭУ"</t>
  </si>
  <si>
    <t>7714783092</t>
  </si>
  <si>
    <t>602743002</t>
  </si>
  <si>
    <t>31-08-2010 00:00:00</t>
  </si>
  <si>
    <t>26828034</t>
  </si>
  <si>
    <t>АО "РЭУ" филиал "Санкт-Петербургский"</t>
  </si>
  <si>
    <t>783943001</t>
  </si>
  <si>
    <t>26319703</t>
  </si>
  <si>
    <t>АО "СЗИПК"</t>
  </si>
  <si>
    <t>7819020549</t>
  </si>
  <si>
    <t>09-04-1999 00:00:00</t>
  </si>
  <si>
    <t>26561712</t>
  </si>
  <si>
    <t>АО "Северное"</t>
  </si>
  <si>
    <t>7814054375</t>
  </si>
  <si>
    <t>781401001</t>
  </si>
  <si>
    <t>26524308</t>
  </si>
  <si>
    <t>АО "Тепловые сети"</t>
  </si>
  <si>
    <t>4716024190</t>
  </si>
  <si>
    <t>471601001</t>
  </si>
  <si>
    <t>26640411</t>
  </si>
  <si>
    <t>АО "Тепловые сети" филиал "Волосовские коммунальные системы"</t>
  </si>
  <si>
    <t>470543002</t>
  </si>
  <si>
    <t>26555650</t>
  </si>
  <si>
    <t>АО "Теплосеть Санкт-Петербурга"</t>
  </si>
  <si>
    <t>7810577007</t>
  </si>
  <si>
    <t>781001001</t>
  </si>
  <si>
    <t>28261957</t>
  </si>
  <si>
    <t>АО "Усть-Лужский Контейнерный Терминал"</t>
  </si>
  <si>
    <t>4707013562</t>
  </si>
  <si>
    <t>470707001</t>
  </si>
  <si>
    <t>26-08-2013 00:00:00</t>
  </si>
  <si>
    <t>30427522</t>
  </si>
  <si>
    <t>АО ГУ ЖКХ ОП "Санкт-Петербургское"</t>
  </si>
  <si>
    <t>784245001</t>
  </si>
  <si>
    <t>12-10-2015 00:00:00</t>
  </si>
  <si>
    <t>28967688</t>
  </si>
  <si>
    <t>Банк России (Оздоровительное объединение "Зеленый бор" Центрального банка Российской Федерации)</t>
  </si>
  <si>
    <t>7702235133</t>
  </si>
  <si>
    <t>471045002</t>
  </si>
  <si>
    <t>29-04-2015 00:00:00</t>
  </si>
  <si>
    <t>26373297</t>
  </si>
  <si>
    <t>ГБПОУ ЛО "Лисинский лесной колледж"</t>
  </si>
  <si>
    <t>4716001436</t>
  </si>
  <si>
    <t>28949934</t>
  </si>
  <si>
    <t>ГКУ ЛО"ОБЪЕКТ № 58 ПРАВИТЕЛЬСТВА ЛЕНИНГРАДСКОЙ ОБЛАСТИ"</t>
  </si>
  <si>
    <t>4716038771</t>
  </si>
  <si>
    <t>30794671</t>
  </si>
  <si>
    <t>ГКУЗ ЛО "ДПБ"</t>
  </si>
  <si>
    <t>4719005020</t>
  </si>
  <si>
    <t>23-05-2016 00:00:00</t>
  </si>
  <si>
    <t>31233373</t>
  </si>
  <si>
    <t>ГП "Волосовское ДРСУ"</t>
  </si>
  <si>
    <t>4717000650</t>
  </si>
  <si>
    <t>26373265</t>
  </si>
  <si>
    <t>ГП "Лодейнопольское ДРСУ"</t>
  </si>
  <si>
    <t>4709001851</t>
  </si>
  <si>
    <t>471101001</t>
  </si>
  <si>
    <t>31370428</t>
  </si>
  <si>
    <t>ГП "Пригородное ДРСУ № 1"</t>
  </si>
  <si>
    <t>4703003394</t>
  </si>
  <si>
    <t>26422494</t>
  </si>
  <si>
    <t>ГУП "Водоканал Санкт-Петербурга"</t>
  </si>
  <si>
    <t>7830000426</t>
  </si>
  <si>
    <t>784201001</t>
  </si>
  <si>
    <t>26361126</t>
  </si>
  <si>
    <t>ГУП "ТЭК СПб"</t>
  </si>
  <si>
    <t>7830001028</t>
  </si>
  <si>
    <t>783450001</t>
  </si>
  <si>
    <t>26373225</t>
  </si>
  <si>
    <t>ЗАО "Агрофирма  "Выборжец"</t>
  </si>
  <si>
    <t>4703006839</t>
  </si>
  <si>
    <t>26373235</t>
  </si>
  <si>
    <t>ЗАО "Каменногорское карьероуправление"</t>
  </si>
  <si>
    <t>4704002227</t>
  </si>
  <si>
    <t>28828779</t>
  </si>
  <si>
    <t>ЗАО "Крионорд"</t>
  </si>
  <si>
    <t>7825332183</t>
  </si>
  <si>
    <t>20-11-2014 00:00:00</t>
  </si>
  <si>
    <t>26373268</t>
  </si>
  <si>
    <t>ЗАО "Сосновоагропромтехника"</t>
  </si>
  <si>
    <t>4712002559</t>
  </si>
  <si>
    <t>471201001</t>
  </si>
  <si>
    <t>27331943</t>
  </si>
  <si>
    <t>ИП Бушин И.В.</t>
  </si>
  <si>
    <t>780520554728</t>
  </si>
  <si>
    <t>отсутствует</t>
  </si>
  <si>
    <t>26523738</t>
  </si>
  <si>
    <t>ИФ РАН</t>
  </si>
  <si>
    <t>7801022898</t>
  </si>
  <si>
    <t>780101001</t>
  </si>
  <si>
    <t>27851016</t>
  </si>
  <si>
    <t>ЛОГП "Гатчинское дорожное ремонтно-строительное управление"</t>
  </si>
  <si>
    <t>4719002004</t>
  </si>
  <si>
    <t>471090100</t>
  </si>
  <si>
    <t>31343563</t>
  </si>
  <si>
    <t>МБУ "ЦБС"</t>
  </si>
  <si>
    <t>4703145254</t>
  </si>
  <si>
    <t>26561751</t>
  </si>
  <si>
    <t>МП "Агалатово-Сервис"</t>
  </si>
  <si>
    <t>4703087267</t>
  </si>
  <si>
    <t>26561667</t>
  </si>
  <si>
    <t>МП "Жилищное хозяйство"</t>
  </si>
  <si>
    <t>4708001129</t>
  </si>
  <si>
    <t>472701001</t>
  </si>
  <si>
    <t>26640400</t>
  </si>
  <si>
    <t>МП "Северное ремонтно-эксплуатационное предприятие"</t>
  </si>
  <si>
    <t>4703064012</t>
  </si>
  <si>
    <t>26638805</t>
  </si>
  <si>
    <t>МП "ТЭКК"</t>
  </si>
  <si>
    <t>4703117909</t>
  </si>
  <si>
    <t>25-10-2013 00:00:00</t>
  </si>
  <si>
    <t>31529386</t>
  </si>
  <si>
    <t>МП "ТеплоГарант" МО Кузнечнинское ГП</t>
  </si>
  <si>
    <t>4704109925</t>
  </si>
  <si>
    <t>28813153</t>
  </si>
  <si>
    <t>МП "ТеплоРесурс" МО Кузнечнинское ГП</t>
  </si>
  <si>
    <t>4712025919</t>
  </si>
  <si>
    <t>16-09-2014 00:00:00</t>
  </si>
  <si>
    <t>28504079</t>
  </si>
  <si>
    <t>МП МО город Коммунар "ЖКС"</t>
  </si>
  <si>
    <t>4705062476</t>
  </si>
  <si>
    <t>30-04-2013 00:00:00</t>
  </si>
  <si>
    <t>28284366</t>
  </si>
  <si>
    <t>МРФ "Северо-Запад" ПАО "Ростелеком"</t>
  </si>
  <si>
    <t>7707049388</t>
  </si>
  <si>
    <t>784243001</t>
  </si>
  <si>
    <t>27883622</t>
  </si>
  <si>
    <t>МУКП "Свердловские коммунальные системы"</t>
  </si>
  <si>
    <t>4703128682</t>
  </si>
  <si>
    <t>31210480</t>
  </si>
  <si>
    <t>МУП "АУРП"</t>
  </si>
  <si>
    <t>4712128960</t>
  </si>
  <si>
    <t>26638809</t>
  </si>
  <si>
    <t>МУП "Бугровские тепловые сети"</t>
  </si>
  <si>
    <t>4703103575</t>
  </si>
  <si>
    <t>31514734</t>
  </si>
  <si>
    <t>МУП "ВТ сети"</t>
  </si>
  <si>
    <t>4703145938</t>
  </si>
  <si>
    <t>31209792</t>
  </si>
  <si>
    <t>МУП "Ефимовские тепловые сети"</t>
  </si>
  <si>
    <t>4715031357</t>
  </si>
  <si>
    <t>31211905</t>
  </si>
  <si>
    <t>МУП "Зеленый город"</t>
  </si>
  <si>
    <t>4716041358</t>
  </si>
  <si>
    <t>26373257</t>
  </si>
  <si>
    <t>МУП "НазияКомСервис"</t>
  </si>
  <si>
    <t>4706027280</t>
  </si>
  <si>
    <t>26373253</t>
  </si>
  <si>
    <t>МУП "ПриладожскЖКХ»</t>
  </si>
  <si>
    <t>4706005311</t>
  </si>
  <si>
    <t>26373254</t>
  </si>
  <si>
    <t>МУП "Путилово ЖКХ"</t>
  </si>
  <si>
    <t>4706025188</t>
  </si>
  <si>
    <t>26640632</t>
  </si>
  <si>
    <t>МУП "Романовские коммунальные системы"</t>
  </si>
  <si>
    <t>4703117955</t>
  </si>
  <si>
    <t>31430605</t>
  </si>
  <si>
    <t>МУП "Романовский водоканал"</t>
  </si>
  <si>
    <t>4703172650</t>
  </si>
  <si>
    <t>31513329</t>
  </si>
  <si>
    <t>МУП "СгК"</t>
  </si>
  <si>
    <t>4706026664</t>
  </si>
  <si>
    <t>27943060</t>
  </si>
  <si>
    <t>МУП "Северное Cияние"</t>
  </si>
  <si>
    <t>4706033397</t>
  </si>
  <si>
    <t>26524169</t>
  </si>
  <si>
    <t>МУП "Тепловые сети" г. Гатчина</t>
  </si>
  <si>
    <t>4705014698</t>
  </si>
  <si>
    <t>31347301</t>
  </si>
  <si>
    <t>МУП "Теплосеть Мельниково"</t>
  </si>
  <si>
    <t>4712029279</t>
  </si>
  <si>
    <t>31210597</t>
  </si>
  <si>
    <t>МУП "Теплосеть Плодовое"</t>
  </si>
  <si>
    <t>4712028540</t>
  </si>
  <si>
    <t>31435482</t>
  </si>
  <si>
    <t>МУП «Мгинские тепловые сети»</t>
  </si>
  <si>
    <t>4706041648</t>
  </si>
  <si>
    <t>28001460</t>
  </si>
  <si>
    <t>МУП «Низино»</t>
  </si>
  <si>
    <t>4720031916</t>
  </si>
  <si>
    <t>25-12-2009 00:00:00</t>
  </si>
  <si>
    <t>31211235</t>
  </si>
  <si>
    <t>МУП «Теплосеть Сосново»</t>
  </si>
  <si>
    <t>4712028451</t>
  </si>
  <si>
    <t>26524179</t>
  </si>
  <si>
    <t>МУП ЖКХ "Сиверский"</t>
  </si>
  <si>
    <t>4705030450</t>
  </si>
  <si>
    <t>26768264</t>
  </si>
  <si>
    <t>МУП ПГП «КБ»</t>
  </si>
  <si>
    <t>4711006504</t>
  </si>
  <si>
    <t>26773425</t>
  </si>
  <si>
    <t>МУП УЖКХ МО ВИЛЛОЗСКОЕ СП</t>
  </si>
  <si>
    <t>4720024228</t>
  </si>
  <si>
    <t>26524175</t>
  </si>
  <si>
    <t>НИЦ «Курчатовский институт» - ПИЯФ</t>
  </si>
  <si>
    <t>4705001850</t>
  </si>
  <si>
    <t>28136066</t>
  </si>
  <si>
    <t>НЛРВПиС</t>
  </si>
  <si>
    <t>7812024833</t>
  </si>
  <si>
    <t>470602001</t>
  </si>
  <si>
    <t>25-03-2013 00:00:00</t>
  </si>
  <si>
    <t>26524163</t>
  </si>
  <si>
    <t>НПАО «Сильвамо Корпорейшн Рус»</t>
  </si>
  <si>
    <t>4704012472</t>
  </si>
  <si>
    <t>26639730</t>
  </si>
  <si>
    <t>ОАО "Всеволожские тепловые сети"</t>
  </si>
  <si>
    <t>4703096470</t>
  </si>
  <si>
    <t>26373240</t>
  </si>
  <si>
    <t>ОАО "Птицефабрика Ударник"</t>
  </si>
  <si>
    <t>4704083071</t>
  </si>
  <si>
    <t>26814895</t>
  </si>
  <si>
    <t>ОАО "РЖД" (Октябрьская дирекция по тепловодоснабжению - СП Центральной дирекции по тепловодоснабжению - филиала ОАО "РЖД")</t>
  </si>
  <si>
    <t>7708503727</t>
  </si>
  <si>
    <t>780445015</t>
  </si>
  <si>
    <t>01-04-2011 00:00:00</t>
  </si>
  <si>
    <t>26373304</t>
  </si>
  <si>
    <t>ОАО "Сясьский целлюлозно-бумажный комбинат"</t>
  </si>
  <si>
    <t>4718011856</t>
  </si>
  <si>
    <t>470201001</t>
  </si>
  <si>
    <t>26373290</t>
  </si>
  <si>
    <t>ОАО "УЖКХ" (Тихвинского района)</t>
  </si>
  <si>
    <t>4715014471</t>
  </si>
  <si>
    <t>26524171</t>
  </si>
  <si>
    <t>ОАО "Узор"</t>
  </si>
  <si>
    <t>4719002999</t>
  </si>
  <si>
    <t>28148752</t>
  </si>
  <si>
    <t>ООО "АКВАТЕРМ"</t>
  </si>
  <si>
    <t>4707032565</t>
  </si>
  <si>
    <t>31259501</t>
  </si>
  <si>
    <t>ООО "АСТРА"</t>
  </si>
  <si>
    <t>4707008146</t>
  </si>
  <si>
    <t>26640553</t>
  </si>
  <si>
    <t>ООО "Аква Норд-Вест"</t>
  </si>
  <si>
    <t>7801432887</t>
  </si>
  <si>
    <t>31206288</t>
  </si>
  <si>
    <t>ООО "Алгоритм Девелопмент"</t>
  </si>
  <si>
    <t>7842055902</t>
  </si>
  <si>
    <t>780201001</t>
  </si>
  <si>
    <t>30389240</t>
  </si>
  <si>
    <t>ООО "БАЗИС-ЭНЕРГО"</t>
  </si>
  <si>
    <t>7801474904</t>
  </si>
  <si>
    <t>12-11-2015 00:00:00</t>
  </si>
  <si>
    <t>28274744</t>
  </si>
  <si>
    <t>ООО "БИОТЕПЛОСНАБ"</t>
  </si>
  <si>
    <t>7811553714</t>
  </si>
  <si>
    <t>07-10-2013 00:00:00</t>
  </si>
  <si>
    <t>30847189</t>
  </si>
  <si>
    <t>ООО "Балтийский Дом"</t>
  </si>
  <si>
    <t>7802160435</t>
  </si>
  <si>
    <t>25-10-2016 00:00:00</t>
  </si>
  <si>
    <t>30850125</t>
  </si>
  <si>
    <t>ООО "Бис Мелиор Трейд"</t>
  </si>
  <si>
    <t>4703144194</t>
  </si>
  <si>
    <t>07-11-2016 00:00:00</t>
  </si>
  <si>
    <t>28545782</t>
  </si>
  <si>
    <t>ООО "ВОДОКАНАЛ"</t>
  </si>
  <si>
    <t>4703137398</t>
  </si>
  <si>
    <t>19-06-2014 00:00:00</t>
  </si>
  <si>
    <t>31440833</t>
  </si>
  <si>
    <t>ООО "ВодПрофСервис"</t>
  </si>
  <si>
    <t>7801359323</t>
  </si>
  <si>
    <t>26380445</t>
  </si>
  <si>
    <t>ООО "Водоканал"</t>
  </si>
  <si>
    <t>4711008759</t>
  </si>
  <si>
    <t>27677580</t>
  </si>
  <si>
    <t>ООО "Выборгская лесопромышленная корпорация"</t>
  </si>
  <si>
    <t>4704087728</t>
  </si>
  <si>
    <t>16-04-2012 00:00:00</t>
  </si>
  <si>
    <t>31210610</t>
  </si>
  <si>
    <t>ООО "ГЕФЕСТ"</t>
  </si>
  <si>
    <t>4705065149</t>
  </si>
  <si>
    <t>28048642</t>
  </si>
  <si>
    <t>ООО "ГРАНД"</t>
  </si>
  <si>
    <t>4714017430</t>
  </si>
  <si>
    <t>472601001</t>
  </si>
  <si>
    <t>27883546</t>
  </si>
  <si>
    <t>ООО "ГТМ - теплосервис"</t>
  </si>
  <si>
    <t>7810496527</t>
  </si>
  <si>
    <t>780501001</t>
  </si>
  <si>
    <t>31313543</t>
  </si>
  <si>
    <t>ООО "Газпром теплоэнерго Северо-Запад"</t>
  </si>
  <si>
    <t>7839108015</t>
  </si>
  <si>
    <t>783901001</t>
  </si>
  <si>
    <t>29649769</t>
  </si>
  <si>
    <t>ООО "Дубровская ТЭЦ"</t>
  </si>
  <si>
    <t>4706036863</t>
  </si>
  <si>
    <t>31514729</t>
  </si>
  <si>
    <t>ООО "ЖЭУ-27"</t>
  </si>
  <si>
    <t>4715029799</t>
  </si>
  <si>
    <t>30906125</t>
  </si>
  <si>
    <t>ООО "ЖилКомТеплоЭнерго"</t>
  </si>
  <si>
    <t>4712023541</t>
  </si>
  <si>
    <t>28932418</t>
  </si>
  <si>
    <t>ООО "Жилсервис"</t>
  </si>
  <si>
    <t>7843305143</t>
  </si>
  <si>
    <t>23-12-2014 00:00:00</t>
  </si>
  <si>
    <t>31448412</t>
  </si>
  <si>
    <t>ООО "КЭК"</t>
  </si>
  <si>
    <t>4703176164</t>
  </si>
  <si>
    <t>30989185</t>
  </si>
  <si>
    <t>ООО "Колтушские тепловые сети"</t>
  </si>
  <si>
    <t>4703150102</t>
  </si>
  <si>
    <t>26524185</t>
  </si>
  <si>
    <t>ООО "Коммун Энерго"</t>
  </si>
  <si>
    <t>4707021122</t>
  </si>
  <si>
    <t>30795556</t>
  </si>
  <si>
    <t>ООО "ЛЕНТЕПЛО"</t>
  </si>
  <si>
    <t>7802566770</t>
  </si>
  <si>
    <t>10-12-2018 00:00:00</t>
  </si>
  <si>
    <t>31517680</t>
  </si>
  <si>
    <t>ООО "ЛСР.Энерго"</t>
  </si>
  <si>
    <t>4706041951</t>
  </si>
  <si>
    <t>28795099</t>
  </si>
  <si>
    <t>ООО "Ландшафт ЭКО"</t>
  </si>
  <si>
    <t>4712023196</t>
  </si>
  <si>
    <t>28016967</t>
  </si>
  <si>
    <t>ООО "Лемэк"</t>
  </si>
  <si>
    <t>7801213324</t>
  </si>
  <si>
    <t>07-03-2012 00:00:00</t>
  </si>
  <si>
    <t>28048616</t>
  </si>
  <si>
    <t>ООО "Леноблтеплоснаб"</t>
  </si>
  <si>
    <t>7811527520</t>
  </si>
  <si>
    <t>781101001</t>
  </si>
  <si>
    <t>31210711</t>
  </si>
  <si>
    <t>ООО "Ленстрой"</t>
  </si>
  <si>
    <t>7806340848</t>
  </si>
  <si>
    <t>780601001</t>
  </si>
  <si>
    <t>27850826</t>
  </si>
  <si>
    <t>ООО "Лужское тепло"</t>
  </si>
  <si>
    <t>4710032029</t>
  </si>
  <si>
    <t>471001001</t>
  </si>
  <si>
    <t>30-07-2012 00:00:00</t>
  </si>
  <si>
    <t>31443494</t>
  </si>
  <si>
    <t>ООО "МК Свердлова"</t>
  </si>
  <si>
    <t>4703177070</t>
  </si>
  <si>
    <t>28155588</t>
  </si>
  <si>
    <t>ООО "Мир Техники"</t>
  </si>
  <si>
    <t>7810034240</t>
  </si>
  <si>
    <t>782001001</t>
  </si>
  <si>
    <t>18-06-2013 00:00:00</t>
  </si>
  <si>
    <t>31343593</t>
  </si>
  <si>
    <t>ООО "НИЛА"</t>
  </si>
  <si>
    <t>4711004602</t>
  </si>
  <si>
    <t>28545761</t>
  </si>
  <si>
    <t>ООО "НТЦ "Энергия"</t>
  </si>
  <si>
    <t>4705052118</t>
  </si>
  <si>
    <t>24-06-2015 00:00:00</t>
  </si>
  <si>
    <t>28968332</t>
  </si>
  <si>
    <t>ООО "Новая Водная Ассоциация"</t>
  </si>
  <si>
    <t>7801426040</t>
  </si>
  <si>
    <t>18-05-2015 00:00:00</t>
  </si>
  <si>
    <t>28829716</t>
  </si>
  <si>
    <t>ООО "ОблСервис"</t>
  </si>
  <si>
    <t>4712024087</t>
  </si>
  <si>
    <t>26375635</t>
  </si>
  <si>
    <t>ООО "Ольшаники"</t>
  </si>
  <si>
    <t>7801079076</t>
  </si>
  <si>
    <t>28829326</t>
  </si>
  <si>
    <t>ООО "ПАРИТЕТЪ"</t>
  </si>
  <si>
    <t>4712026119</t>
  </si>
  <si>
    <t>26523713</t>
  </si>
  <si>
    <t>ООО "ПГЛЗ"</t>
  </si>
  <si>
    <t>4715030610</t>
  </si>
  <si>
    <t>31383686</t>
  </si>
  <si>
    <t>ООО "ПО ЖКХ"</t>
  </si>
  <si>
    <t>4706040316</t>
  </si>
  <si>
    <t>28447219</t>
  </si>
  <si>
    <t>ООО "ПРОДЭКС-ЭС"</t>
  </si>
  <si>
    <t>7810836981</t>
  </si>
  <si>
    <t>17-08-2011 00:00:00</t>
  </si>
  <si>
    <t>28940429</t>
  </si>
  <si>
    <t>ООО "ПРОМ ИМПУЛЬС"</t>
  </si>
  <si>
    <t>7806520632</t>
  </si>
  <si>
    <t>27920896</t>
  </si>
  <si>
    <t>ООО "ПТЭСК"</t>
  </si>
  <si>
    <t>4706033100</t>
  </si>
  <si>
    <t>30344093</t>
  </si>
  <si>
    <t>ООО "Паритет"</t>
  </si>
  <si>
    <t>4712026060</t>
  </si>
  <si>
    <t>29-09-2015 00:00:00</t>
  </si>
  <si>
    <t>27266270</t>
  </si>
  <si>
    <t>ООО "Петербургтеплоэнерго"</t>
  </si>
  <si>
    <t>7838024362</t>
  </si>
  <si>
    <t>28489933</t>
  </si>
  <si>
    <t>ООО "Полар Инвест"</t>
  </si>
  <si>
    <t>7806104671</t>
  </si>
  <si>
    <t>03-03-2000 00:00:00</t>
  </si>
  <si>
    <t>28454795</t>
  </si>
  <si>
    <t>ООО "Приладожский Теплоснаб"</t>
  </si>
  <si>
    <t>4706035267</t>
  </si>
  <si>
    <t>24-12-2013 00:00:00</t>
  </si>
  <si>
    <t>26524253</t>
  </si>
  <si>
    <t>ООО "Промэнерго"</t>
  </si>
  <si>
    <t>4706016137</t>
  </si>
  <si>
    <t>31355448</t>
  </si>
  <si>
    <t>ООО "Ресурсосбережение"</t>
  </si>
  <si>
    <t>7810388779</t>
  </si>
  <si>
    <t>781601001</t>
  </si>
  <si>
    <t>26640635</t>
  </si>
  <si>
    <t>ООО "СМЭУ Заневка"</t>
  </si>
  <si>
    <t>4703116542</t>
  </si>
  <si>
    <t>30940618</t>
  </si>
  <si>
    <t>ООО "СТЭК"</t>
  </si>
  <si>
    <t>4703142768</t>
  </si>
  <si>
    <t>08-12-2014 00:00:00</t>
  </si>
  <si>
    <t>26799802</t>
  </si>
  <si>
    <t>ООО "Светогорское жилищно-коммунальное хозяйство"</t>
  </si>
  <si>
    <t>4704026517</t>
  </si>
  <si>
    <t>28951581</t>
  </si>
  <si>
    <t>ООО "Сланцы"</t>
  </si>
  <si>
    <t>0276144176</t>
  </si>
  <si>
    <t>01-04-2015 00:00:00</t>
  </si>
  <si>
    <t>31529079</t>
  </si>
  <si>
    <t>ООО "Современные технологии"</t>
  </si>
  <si>
    <t>7802681237</t>
  </si>
  <si>
    <t>27774476</t>
  </si>
  <si>
    <t>ООО "Сосновский деревообрабатывающий завод"</t>
  </si>
  <si>
    <t>4712128738</t>
  </si>
  <si>
    <t>28511826</t>
  </si>
  <si>
    <t>ООО "ТЕПЛОЭНЕРГО"</t>
  </si>
  <si>
    <t>7802853013</t>
  </si>
  <si>
    <t>31075334</t>
  </si>
  <si>
    <t>ООО "ТЕРМО-ЛАЙН"</t>
  </si>
  <si>
    <t>4704103465</t>
  </si>
  <si>
    <t>30363291</t>
  </si>
  <si>
    <t>ООО "ТК "Мурино"</t>
  </si>
  <si>
    <t>7813559373</t>
  </si>
  <si>
    <t>31499267</t>
  </si>
  <si>
    <t>ООО "ТСП"</t>
  </si>
  <si>
    <t>4726003658</t>
  </si>
  <si>
    <t>28136027</t>
  </si>
  <si>
    <t>ООО "Твердое топливо"</t>
  </si>
  <si>
    <t>7813422900</t>
  </si>
  <si>
    <t>781301001</t>
  </si>
  <si>
    <t>30370326</t>
  </si>
  <si>
    <t>ООО "Тепло Сервис"</t>
  </si>
  <si>
    <t>4703137736</t>
  </si>
  <si>
    <t>27-11-2015 00:00:00</t>
  </si>
  <si>
    <t>28272648</t>
  </si>
  <si>
    <t>ООО "Тепловые Системы"</t>
  </si>
  <si>
    <t>7810450755</t>
  </si>
  <si>
    <t>30-09-2013 00:00:00</t>
  </si>
  <si>
    <t>28506998</t>
  </si>
  <si>
    <t>ООО "Теплодом"</t>
  </si>
  <si>
    <t>4703130547</t>
  </si>
  <si>
    <t>26467459</t>
  </si>
  <si>
    <t>ООО "Теплострой плюс"</t>
  </si>
  <si>
    <t>7842322869</t>
  </si>
  <si>
    <t>27061101</t>
  </si>
  <si>
    <t>ООО "Тихвин Дом"</t>
  </si>
  <si>
    <t>4715024568</t>
  </si>
  <si>
    <t>22-12-2010 00:00:00</t>
  </si>
  <si>
    <t>30917818</t>
  </si>
  <si>
    <t>ООО "Толмачевский завод ЖБ и МК"</t>
  </si>
  <si>
    <t>4710013019</t>
  </si>
  <si>
    <t>28829108</t>
  </si>
  <si>
    <t>ООО "Транснефть-Порт Усть-Луга"</t>
  </si>
  <si>
    <t>4707021059</t>
  </si>
  <si>
    <t>31354893</t>
  </si>
  <si>
    <t>ООО "УК "Алгоритм"</t>
  </si>
  <si>
    <t>7802655830</t>
  </si>
  <si>
    <t>28175609</t>
  </si>
  <si>
    <t>ООО "Управляющая компания"Коммунальные сети"</t>
  </si>
  <si>
    <t>4707026836</t>
  </si>
  <si>
    <t>05-07-2013 00:00:00</t>
  </si>
  <si>
    <t>26523754</t>
  </si>
  <si>
    <t>ООО "Флагман"</t>
  </si>
  <si>
    <t>7805222344</t>
  </si>
  <si>
    <t>30989338</t>
  </si>
  <si>
    <t>ООО "ЭКОТЕХНОЛОГИЯ"</t>
  </si>
  <si>
    <t>4712027955</t>
  </si>
  <si>
    <t>28490320</t>
  </si>
  <si>
    <t>ООО "ЭЛСО-ЭГМ"</t>
  </si>
  <si>
    <t>7813561990</t>
  </si>
  <si>
    <t>06-03-2014 00:00:00</t>
  </si>
  <si>
    <t>31529015</t>
  </si>
  <si>
    <t>ООО "ЭНЕРГОСЕТЬ"</t>
  </si>
  <si>
    <t>7806567729</t>
  </si>
  <si>
    <t>31342047</t>
  </si>
  <si>
    <t>ООО "ЭПС"</t>
  </si>
  <si>
    <t>7810757754</t>
  </si>
  <si>
    <t>26648562</t>
  </si>
  <si>
    <t>ООО "Энерго-Ресурс"</t>
  </si>
  <si>
    <t>4703108005</t>
  </si>
  <si>
    <t>31443489</t>
  </si>
  <si>
    <t>ООО "ЭнергоДевелопмент"</t>
  </si>
  <si>
    <t>7810770032</t>
  </si>
  <si>
    <t>28979613</t>
  </si>
  <si>
    <t>ООО "ЭнергоИнвест"</t>
  </si>
  <si>
    <t>7841378040</t>
  </si>
  <si>
    <t>27517472</t>
  </si>
  <si>
    <t>ООО "Энергогазмонтаж"</t>
  </si>
  <si>
    <t>7806119950</t>
  </si>
  <si>
    <t>31473900</t>
  </si>
  <si>
    <t>ООО "Юком"</t>
  </si>
  <si>
    <t>7806474947</t>
  </si>
  <si>
    <t>780401001</t>
  </si>
  <si>
    <t>31444444</t>
  </si>
  <si>
    <t>ООО «Интера»</t>
  </si>
  <si>
    <t>7805769183</t>
  </si>
  <si>
    <t>30870466</t>
  </si>
  <si>
    <t>ООО «Ленжилэксплуатация»</t>
  </si>
  <si>
    <t>7810764455</t>
  </si>
  <si>
    <t>21-10-2013 00:00:00</t>
  </si>
  <si>
    <t>31451157</t>
  </si>
  <si>
    <t>ООО «Новая Дубровка»</t>
  </si>
  <si>
    <t>4703101112</t>
  </si>
  <si>
    <t>27630757</t>
  </si>
  <si>
    <t>ООО «Промэнерго»</t>
  </si>
  <si>
    <t>7839320364</t>
  </si>
  <si>
    <t>31448416</t>
  </si>
  <si>
    <t>ООО «СЗТ»</t>
  </si>
  <si>
    <t>7816126120</t>
  </si>
  <si>
    <t>31511376</t>
  </si>
  <si>
    <t>ООО «СЭС»</t>
  </si>
  <si>
    <t>7813655158</t>
  </si>
  <si>
    <t>27883558</t>
  </si>
  <si>
    <t>ООО «ТК Северная»</t>
  </si>
  <si>
    <t>4703123451</t>
  </si>
  <si>
    <t>26561655</t>
  </si>
  <si>
    <t>ООО «ТСК»</t>
  </si>
  <si>
    <t>4703125360</t>
  </si>
  <si>
    <t>30872572</t>
  </si>
  <si>
    <t>ООО «Энергия»</t>
  </si>
  <si>
    <t>7813259980</t>
  </si>
  <si>
    <t>06-09-2016 00:00:00</t>
  </si>
  <si>
    <t>27566956</t>
  </si>
  <si>
    <t>ООО «Энергоинвест»</t>
  </si>
  <si>
    <t>4716026007</t>
  </si>
  <si>
    <t>31007537</t>
  </si>
  <si>
    <t>ООО УК "Новоантропшино"</t>
  </si>
  <si>
    <t>4705063960</t>
  </si>
  <si>
    <t>26526809</t>
  </si>
  <si>
    <t>ООО Управляющая компания ''Оазис''</t>
  </si>
  <si>
    <t>4712128456</t>
  </si>
  <si>
    <t>26640606</t>
  </si>
  <si>
    <t>Обособленное подразделение ООО "ФПГ "РОССТРО - ЛФК"</t>
  </si>
  <si>
    <t>7811461140</t>
  </si>
  <si>
    <t>471645001</t>
  </si>
  <si>
    <t>26515797</t>
  </si>
  <si>
    <t>ПАО "ОГК-2" филиал Киришская ГРЭС</t>
  </si>
  <si>
    <t>2607018122</t>
  </si>
  <si>
    <t>471543001</t>
  </si>
  <si>
    <t>26322152</t>
  </si>
  <si>
    <t>ПАО "Россети Ленэнерго"</t>
  </si>
  <si>
    <t>7803002209</t>
  </si>
  <si>
    <t>997650001</t>
  </si>
  <si>
    <t>26539356</t>
  </si>
  <si>
    <t>ПАО "ТГК-1" филиал "Невский"</t>
  </si>
  <si>
    <t>7841312071</t>
  </si>
  <si>
    <t>26524280</t>
  </si>
  <si>
    <t>ПАО "ТС"</t>
  </si>
  <si>
    <t>4712040346</t>
  </si>
  <si>
    <t>30955687</t>
  </si>
  <si>
    <t>ПУ ФСБ России по г.Санкт-Петербургу и Ленинградской области</t>
  </si>
  <si>
    <t>7842317080</t>
  </si>
  <si>
    <t>26653815</t>
  </si>
  <si>
    <t>СЗПК-филиал ОАО "ЭЛТЕЗА"</t>
  </si>
  <si>
    <t>7716523950</t>
  </si>
  <si>
    <t>771601001</t>
  </si>
  <si>
    <t>26583421</t>
  </si>
  <si>
    <t>СМУП "ТСП"</t>
  </si>
  <si>
    <t>4714014006</t>
  </si>
  <si>
    <t>31358350</t>
  </si>
  <si>
    <t>СПБ ГБУЗ Туберкулезный санаторий "Сосновый бор"</t>
  </si>
  <si>
    <t>4704022897</t>
  </si>
  <si>
    <t>26319697</t>
  </si>
  <si>
    <t>ФГУП "НИТИ им. А.П. Александрова"</t>
  </si>
  <si>
    <t>4714000067</t>
  </si>
  <si>
    <t>22-03-1994 00:00:00</t>
  </si>
  <si>
    <t>31105221</t>
  </si>
  <si>
    <t>ФГУП "Росморпорт"</t>
  </si>
  <si>
    <t>7702352454</t>
  </si>
  <si>
    <t>780502001</t>
  </si>
  <si>
    <t>15-05-2003 00:00:00</t>
  </si>
  <si>
    <t>26524173</t>
  </si>
  <si>
    <t>ФГУП ПЭКП НИЦ "Курчатовский институт"</t>
  </si>
  <si>
    <t>4705014183</t>
  </si>
  <si>
    <t>26373300</t>
  </si>
  <si>
    <t>ФКУ "Исправительная колония №3 УФСИН России по г. СПб и ЛО"</t>
  </si>
  <si>
    <t>4716003610</t>
  </si>
  <si>
    <t>26373296</t>
  </si>
  <si>
    <t>ФКУ ИК-2 УФСИН России по С-Пб и ЛО</t>
  </si>
  <si>
    <t>4716000986</t>
  </si>
  <si>
    <t>31529004</t>
  </si>
  <si>
    <t>Филиал "АТЭС - Сосновый бор"</t>
  </si>
  <si>
    <t>7705923730</t>
  </si>
  <si>
    <t>470743001</t>
  </si>
  <si>
    <t>31342373</t>
  </si>
  <si>
    <t>Филиал АО "Нева Энергия"</t>
  </si>
  <si>
    <t>28812394</t>
  </si>
  <si>
    <t>Филиал АО «Газпром теплоэнерго» в Ленинградской области</t>
  </si>
  <si>
    <t>5003046281</t>
  </si>
  <si>
    <t>471043001</t>
  </si>
  <si>
    <t>10-09-2014 00:00:00</t>
  </si>
  <si>
    <t>30941480</t>
  </si>
  <si>
    <t>Филиал ФГБУ "ЦЖКУ" Минобороны России по ЗВО</t>
  </si>
  <si>
    <t>7729314745</t>
  </si>
  <si>
    <t>WARM</t>
  </si>
  <si>
    <t>Комитет по тарифам и ценовой политике ЛО</t>
  </si>
  <si>
    <t>http://bptr.lenreg.ru</t>
  </si>
  <si>
    <t>08.12.2021</t>
  </si>
  <si>
    <t>188560, Ленинградская обл., г. Сланцы, ул. Кирова, д. 48А</t>
  </si>
  <si>
    <t>Сахаров Владимир Владимирович</t>
  </si>
  <si>
    <t>Марков Руслан Игоревич</t>
  </si>
  <si>
    <t>главный экономист</t>
  </si>
  <si>
    <t>8-(813-74)-2-19-08</t>
  </si>
  <si>
    <t>ruslanmarkov-neva@yandex.ru</t>
  </si>
  <si>
    <t>О</t>
  </si>
  <si>
    <t>Сланцевский муниципальный район, Сланцевское (41642101);</t>
  </si>
  <si>
    <t>Производство тепловой энергии. Некомбинированная выработка; Передача. Тепловая энергия; Сбыт. Тепловая энергия</t>
  </si>
  <si>
    <t>13.2</t>
  </si>
  <si>
    <t>Тариф на тепловую энергию</t>
  </si>
  <si>
    <t>Тариф на тепловую энергию для оказания услуги по ГВС в жилых домах, оборудованных ИТП</t>
  </si>
  <si>
    <t>30.06.2022</t>
  </si>
  <si>
    <t>01.07.2022</t>
  </si>
  <si>
    <t>Договор Сланцы</t>
  </si>
  <si>
    <t>https://portal.eias.ru/Portal/DownloadPage.aspx?type=12&amp;guid=d713aa1f-7c79-4732-b982-33c238dbbf28</t>
  </si>
  <si>
    <t>№318-п от 08.12.2021 г.; №555-п от 20.12.2021 г.</t>
  </si>
  <si>
    <t>24.12.21 13:17:18</t>
  </si>
</sst>
</file>

<file path=xl/styles.xml><?xml version="1.0" encoding="utf-8"?>
<styleSheet xmlns="http://schemas.openxmlformats.org/spreadsheetml/2006/main">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66"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4" fontId="8" fillId="0" borderId="0" applyFont="0" applyFill="0" applyBorder="0" applyAlignment="0" applyProtection="0"/>
    <xf numFmtId="168" fontId="10" fillId="2" borderId="0">
      <protection locked="0"/>
    </xf>
    <xf numFmtId="0" fontId="19" fillId="0" borderId="0" applyFill="0" applyBorder="0" applyProtection="0">
      <alignment vertical="center"/>
    </xf>
    <xf numFmtId="165" fontId="10" fillId="2" borderId="0">
      <protection locked="0"/>
    </xf>
    <xf numFmtId="169"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43" fontId="41" fillId="0" borderId="0" applyFont="0" applyFill="0" applyBorder="0" applyAlignment="0" applyProtection="0"/>
    <xf numFmtId="41"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34">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7" fontId="10" fillId="0" borderId="5" xfId="54" applyNumberFormat="1" applyFont="1" applyFill="1" applyBorder="1" applyAlignment="1" applyProtection="1">
      <alignment horizontal="center" vertical="center" wrapText="1"/>
    </xf>
    <xf numFmtId="167"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8" xfId="53" applyNumberFormat="1" applyFont="1" applyFill="1" applyBorder="1" applyAlignment="1" applyProtection="1">
      <alignment horizontal="center"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5"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5" fontId="10" fillId="0" borderId="5" xfId="30" applyNumberFormat="1" applyFont="1" applyFill="1" applyBorder="1" applyAlignment="1" applyProtection="1">
      <alignment horizontal="right" vertical="center" wrapText="1"/>
    </xf>
    <xf numFmtId="165"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inden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10" fillId="0" borderId="5" xfId="53" applyNumberFormat="1"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0" fontId="10" fillId="8" borderId="5" xfId="52" applyNumberFormat="1" applyFont="1" applyFill="1" applyBorder="1" applyAlignment="1" applyProtection="1">
      <alignment horizontal="left" vertical="center" wrapText="1" indent="1"/>
    </xf>
    <xf numFmtId="0" fontId="0" fillId="2" borderId="5" xfId="30" applyNumberFormat="1" applyFont="1" applyFill="1" applyBorder="1" applyAlignment="1" applyProtection="1">
      <alignment horizontal="left" vertical="center" wrapText="1" indent="2"/>
      <protection locked="0"/>
    </xf>
    <xf numFmtId="49" fontId="74" fillId="2" borderId="13" xfId="30" applyNumberFormat="1" applyFont="1" applyFill="1" applyBorder="1" applyAlignment="1" applyProtection="1">
      <alignment horizontal="left" vertical="center" wrapText="1"/>
      <protection locked="0"/>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0" fillId="12" borderId="47" xfId="0" applyFont="1" applyFill="1" applyBorder="1" applyAlignment="1">
      <alignment horizontal="center" vertical="center"/>
    </xf>
    <xf numFmtId="0" fontId="0" fillId="0" borderId="0" xfId="0" applyNumberFormat="1">
      <alignment vertical="top"/>
    </xf>
    <xf numFmtId="0" fontId="22" fillId="0" borderId="0" xfId="22" applyFont="1" applyFill="1" applyBorder="1" applyAlignment="1" applyProtection="1">
      <alignment horizontal="left" vertical="top" wrapText="1"/>
    </xf>
    <xf numFmtId="49" fontId="74" fillId="0" borderId="0" xfId="30" applyNumberFormat="1" applyFont="1" applyBorder="1" applyProtection="1">
      <alignment vertical="top"/>
    </xf>
    <xf numFmtId="49" fontId="0" fillId="0" borderId="0" xfId="0" applyBorder="1">
      <alignment vertical="top"/>
    </xf>
    <xf numFmtId="0" fontId="18" fillId="7" borderId="0" xfId="43" applyNumberFormat="1" applyFont="1" applyFill="1" applyBorder="1" applyAlignment="1">
      <alignment horizontal="justify" vertical="top" wrapText="1"/>
    </xf>
    <xf numFmtId="49" fontId="74" fillId="0" borderId="0" xfId="30" applyNumberFormat="1" applyBorder="1" applyAlignment="1" applyProtection="1">
      <alignment vertical="center"/>
    </xf>
    <xf numFmtId="0" fontId="22" fillId="0" borderId="0" xfId="22" applyFont="1" applyFill="1" applyBorder="1" applyAlignment="1" applyProtection="1">
      <alignment horizontal="right" vertical="top" wrapText="1" indent="1"/>
    </xf>
    <xf numFmtId="0" fontId="22" fillId="0" borderId="0" xfId="22" applyFont="1" applyFill="1" applyBorder="1" applyAlignment="1" applyProtection="1">
      <alignment horizontal="right" vertical="top" wrapText="1"/>
    </xf>
    <xf numFmtId="49" fontId="18" fillId="7" borderId="0" xfId="43" applyFont="1" applyFill="1" applyBorder="1" applyAlignment="1">
      <alignment horizontal="left" wrapText="1"/>
    </xf>
    <xf numFmtId="49" fontId="18"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67" fontId="10" fillId="0" borderId="13" xfId="54" applyNumberFormat="1" applyFont="1" applyFill="1" applyBorder="1" applyAlignment="1" applyProtection="1">
      <alignment horizontal="center" vertical="center" wrapText="1"/>
    </xf>
    <xf numFmtId="167" fontId="10" fillId="0" borderId="14" xfId="54" applyNumberFormat="1" applyFont="1" applyFill="1" applyBorder="1" applyAlignment="1" applyProtection="1">
      <alignment horizontal="center" vertical="center" wrapText="1"/>
    </xf>
    <xf numFmtId="167"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14" fontId="10" fillId="8" borderId="16" xfId="53" applyNumberFormat="1" applyFont="1" applyFill="1" applyBorder="1" applyAlignment="1" applyProtection="1">
      <alignment horizontal="left" vertical="center" wrapText="1" indent="1"/>
    </xf>
    <xf numFmtId="14" fontId="10" fillId="8" borderId="28"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107" fillId="0" borderId="0" xfId="0" applyNumberFormat="1" applyFont="1" applyFill="1" applyBorder="1" applyAlignment="1">
      <alignment horizontal="right" vertical="center"/>
    </xf>
    <xf numFmtId="0" fontId="107" fillId="0" borderId="0" xfId="0" applyNumberFormat="1" applyFont="1" applyFill="1" applyBorder="1" applyAlignment="1" applyProtection="1">
      <alignment horizontal="center"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49" fontId="33"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 fillId="8" borderId="16" xfId="33" applyNumberFormat="1" applyFont="1" applyFill="1" applyBorder="1" applyAlignment="1" applyProtection="1">
      <alignment horizontal="left" vertical="center" wrapText="1"/>
    </xf>
    <xf numFmtId="0" fontId="10" fillId="8" borderId="28" xfId="33" applyNumberFormat="1" applyFont="1" applyFill="1" applyBorder="1" applyAlignment="1" applyProtection="1">
      <alignment horizontal="left" vertical="center" wrapText="1"/>
    </xf>
    <xf numFmtId="49" fontId="0" fillId="8" borderId="28" xfId="0" applyFill="1" applyBorder="1" applyAlignment="1" applyProtection="1">
      <alignment horizontal="left" vertical="top"/>
    </xf>
    <xf numFmtId="49" fontId="0" fillId="8" borderId="26"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10" fillId="8"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0" fillId="8" borderId="5" xfId="0" applyNumberFormat="1" applyFill="1" applyBorder="1" applyAlignment="1" applyProtection="1">
      <alignment horizontal="left" vertical="center" wrapText="1"/>
    </xf>
    <xf numFmtId="49" fontId="0" fillId="8" borderId="5" xfId="0" applyNumberFormat="1" applyFill="1" applyBorder="1" applyAlignment="1" applyProtection="1">
      <alignment horizontal="left" vertical="center" wrapText="1"/>
    </xf>
    <xf numFmtId="0" fontId="37" fillId="0" borderId="16" xfId="0" applyNumberFormat="1" applyFont="1" applyBorder="1" applyAlignment="1">
      <alignment horizontal="center" vertical="center" wrapText="1"/>
    </xf>
    <xf numFmtId="0" fontId="0" fillId="0" borderId="28" xfId="0" applyNumberFormat="1" applyBorder="1" applyAlignment="1">
      <alignment horizontal="center" vertical="center" wrapText="1"/>
    </xf>
    <xf numFmtId="49" fontId="0" fillId="0" borderId="28" xfId="0" applyBorder="1" applyAlignment="1">
      <alignment horizontal="center" vertical="center" wrapText="1"/>
    </xf>
    <xf numFmtId="49" fontId="0" fillId="0" borderId="26" xfId="0" applyBorder="1" applyAlignment="1">
      <alignment horizontal="center"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49" fontId="0" fillId="9" borderId="5" xfId="53" applyNumberFormat="1" applyFont="1" applyFill="1" applyBorder="1" applyAlignment="1" applyProtection="1">
      <alignment horizontal="center" vertical="center" wrapText="1"/>
      <protection locked="0"/>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37"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33" fillId="7" borderId="15" xfId="33" applyNumberFormat="1"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0" borderId="16"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0" fillId="7" borderId="5" xfId="102" applyNumberFormat="1"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28"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41" fillId="0" borderId="5" xfId="54" applyFont="1" applyFill="1" applyBorder="1" applyAlignment="1" applyProtection="1">
      <alignment horizontal="left" vertical="center" wrapTex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14" fontId="10" fillId="8" borderId="5"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10" fillId="0" borderId="13" xfId="54" applyNumberFormat="1" applyFont="1" applyFill="1" applyBorder="1" applyAlignment="1" applyProtection="1">
      <alignment horizontal="left"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0" fontId="0" fillId="7" borderId="5" xfId="37" applyNumberFormat="1" applyFont="1" applyFill="1" applyBorder="1" applyAlignment="1" applyProtection="1">
      <alignment horizontal="center" vertical="center" wrapText="1"/>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0" borderId="5" xfId="54" applyNumberFormat="1" applyFont="1" applyFill="1" applyBorder="1" applyAlignment="1" applyProtection="1">
      <alignment horizontal="left"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5.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111</xdr:row>
      <xdr:rowOff>130175</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110</xdr:row>
      <xdr:rowOff>47625</xdr:rowOff>
    </xdr:from>
    <xdr:to>
      <xdr:col>3</xdr:col>
      <xdr:colOff>0</xdr:colOff>
      <xdr:row>111</xdr:row>
      <xdr:rowOff>130175</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107</xdr:row>
      <xdr:rowOff>155575</xdr:rowOff>
    </xdr:from>
    <xdr:to>
      <xdr:col>3</xdr:col>
      <xdr:colOff>0</xdr:colOff>
      <xdr:row>110</xdr:row>
      <xdr:rowOff>47625</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105</xdr:row>
      <xdr:rowOff>73025</xdr:rowOff>
    </xdr:from>
    <xdr:to>
      <xdr:col>3</xdr:col>
      <xdr:colOff>0</xdr:colOff>
      <xdr:row>107</xdr:row>
      <xdr:rowOff>155575</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102</xdr:row>
      <xdr:rowOff>180975</xdr:rowOff>
    </xdr:from>
    <xdr:to>
      <xdr:col>3</xdr:col>
      <xdr:colOff>0</xdr:colOff>
      <xdr:row>105</xdr:row>
      <xdr:rowOff>73025</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100</xdr:row>
      <xdr:rowOff>98425</xdr:rowOff>
    </xdr:from>
    <xdr:to>
      <xdr:col>3</xdr:col>
      <xdr:colOff>0</xdr:colOff>
      <xdr:row>102</xdr:row>
      <xdr:rowOff>180975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98</xdr:row>
      <xdr:rowOff>15875</xdr:rowOff>
    </xdr:from>
    <xdr:to>
      <xdr:col>3</xdr:col>
      <xdr:colOff>0</xdr:colOff>
      <xdr:row>100</xdr:row>
      <xdr:rowOff>98425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98</xdr:row>
      <xdr:rowOff>15875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97</xdr:row>
      <xdr:rowOff>314325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absolute">
    <xdr:from>
      <xdr:col>1</xdr:col>
      <xdr:colOff>47625</xdr:colOff>
      <xdr:row>98</xdr:row>
      <xdr:rowOff>47625</xdr:rowOff>
    </xdr:from>
    <xdr:to>
      <xdr:col>1</xdr:col>
      <xdr:colOff>428625</xdr:colOff>
      <xdr:row>100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absolute">
    <xdr:from>
      <xdr:col>1</xdr:col>
      <xdr:colOff>47625</xdr:colOff>
      <xdr:row>100</xdr:row>
      <xdr:rowOff>133350</xdr:rowOff>
    </xdr:from>
    <xdr:to>
      <xdr:col>1</xdr:col>
      <xdr:colOff>428625</xdr:colOff>
      <xdr:row>102</xdr:row>
      <xdr:rowOff>152400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absolute">
    <xdr:from>
      <xdr:col>1</xdr:col>
      <xdr:colOff>47625</xdr:colOff>
      <xdr:row>103</xdr:row>
      <xdr:rowOff>38100</xdr:rowOff>
    </xdr:from>
    <xdr:to>
      <xdr:col>1</xdr:col>
      <xdr:colOff>428625</xdr:colOff>
      <xdr:row>105</xdr:row>
      <xdr:rowOff>57150</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absolute">
    <xdr:from>
      <xdr:col>1</xdr:col>
      <xdr:colOff>47625</xdr:colOff>
      <xdr:row>105</xdr:row>
      <xdr:rowOff>123825</xdr:rowOff>
    </xdr:from>
    <xdr:to>
      <xdr:col>1</xdr:col>
      <xdr:colOff>428625</xdr:colOff>
      <xdr:row>107</xdr:row>
      <xdr:rowOff>123825</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absolute">
    <xdr:from>
      <xdr:col>1</xdr:col>
      <xdr:colOff>66675</xdr:colOff>
      <xdr:row>108</xdr:row>
      <xdr:rowOff>28575</xdr:rowOff>
    </xdr:from>
    <xdr:to>
      <xdr:col>1</xdr:col>
      <xdr:colOff>447675</xdr:colOff>
      <xdr:row>110</xdr:row>
      <xdr:rowOff>28575</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absolute">
    <xdr:from>
      <xdr:col>1</xdr:col>
      <xdr:colOff>76200</xdr:colOff>
      <xdr:row>110</xdr:row>
      <xdr:rowOff>123825</xdr:rowOff>
    </xdr:from>
    <xdr:to>
      <xdr:col>1</xdr:col>
      <xdr:colOff>457200</xdr:colOff>
      <xdr:row>111</xdr:row>
      <xdr:rowOff>104775</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absolute">
    <xdr:from>
      <xdr:col>1</xdr:col>
      <xdr:colOff>19050</xdr:colOff>
      <xdr:row>111</xdr:row>
      <xdr:rowOff>161925</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20</xdr:col>
      <xdr:colOff>38100</xdr:colOff>
      <xdr:row>42</xdr:row>
      <xdr:rowOff>0</xdr:rowOff>
    </xdr:from>
    <xdr:to>
      <xdr:col>20</xdr:col>
      <xdr:colOff>228600</xdr:colOff>
      <xdr:row>42</xdr:row>
      <xdr:rowOff>190500</xdr:rowOff>
    </xdr:to>
    <xdr:grpSp>
      <xdr:nvGrpSpPr>
        <xdr:cNvPr id="4" name="shCalendar" hidden="1"/>
        <xdr:cNvGrpSpPr>
          <a:grpSpLocks/>
        </xdr:cNvGrpSpPr>
      </xdr:nvGrpSpPr>
      <xdr:grpSpPr bwMode="auto">
        <a:xfrm>
          <a:off x="8408194" y="7489031"/>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xdr:cNvGrpSpPr>
          <a:grpSpLocks/>
        </xdr:cNvGrpSpPr>
      </xdr:nvGrpSpPr>
      <xdr:grpSpPr bwMode="auto">
        <a:xfrm>
          <a:off x="7229475" y="3357563"/>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38100</xdr:colOff>
      <xdr:row>3</xdr:row>
      <xdr:rowOff>9525</xdr:rowOff>
    </xdr:from>
    <xdr:to>
      <xdr:col>7</xdr:col>
      <xdr:colOff>228600</xdr:colOff>
      <xdr:row>4</xdr:row>
      <xdr:rowOff>161925</xdr:rowOff>
    </xdr:to>
    <xdr:grpSp>
      <xdr:nvGrpSpPr>
        <xdr:cNvPr id="7186396" name="shCalendar" hidden="1"/>
        <xdr:cNvGrpSpPr>
          <a:grpSpLocks/>
        </xdr:cNvGrpSpPr>
      </xdr:nvGrpSpPr>
      <xdr:grpSpPr bwMode="auto">
        <a:xfrm>
          <a:off x="7315200" y="9525"/>
          <a:ext cx="190500" cy="190500"/>
          <a:chOff x="13896191" y="1813753"/>
          <a:chExt cx="211023" cy="178845"/>
        </a:xfrm>
      </xdr:grpSpPr>
      <xdr:sp macro="[0]!modfrmDateChoose.CalendarShow" textlink="">
        <xdr:nvSpPr>
          <xdr:cNvPr id="7186397"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33.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3468350" y="809625"/>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xdr:from>
      <xdr:col>4</xdr:col>
      <xdr:colOff>28576</xdr:colOff>
      <xdr:row>33</xdr:row>
      <xdr:rowOff>2</xdr:rowOff>
    </xdr:from>
    <xdr:to>
      <xdr:col>4</xdr:col>
      <xdr:colOff>3343276</xdr:colOff>
      <xdr:row>34</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oleObject" Target="../embeddings/_________Microsoft_Office_Word_97_-_20031.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sheetPr codeName="List05_2">
    <tabColor theme="0" tint="-0.249977111117893"/>
  </sheetPr>
  <dimension ref="A1:T19"/>
  <sheetViews>
    <sheetView showGridLines="0" topLeftCell="E1" workbookViewId="0"/>
  </sheetViews>
  <sheetFormatPr defaultColWidth="10.5703125" defaultRowHeight="14.25"/>
  <cols>
    <col min="1" max="1" width="3.7109375" style="214"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4" t="s">
        <v>49</v>
      </c>
    </row>
    <row r="2" spans="1:20" ht="22.5">
      <c r="F2" s="1207" t="s">
        <v>491</v>
      </c>
      <c r="G2" s="1208"/>
      <c r="H2" s="1209"/>
      <c r="I2" s="435"/>
    </row>
    <row r="3" spans="1:20" ht="3" customHeight="1"/>
    <row r="4" spans="1:20" s="190" customFormat="1" ht="11.25">
      <c r="A4" s="213"/>
      <c r="B4" s="213"/>
      <c r="C4" s="213"/>
      <c r="D4" s="213"/>
      <c r="F4" s="1161" t="s">
        <v>454</v>
      </c>
      <c r="G4" s="1161"/>
      <c r="H4" s="1161"/>
      <c r="I4" s="1210" t="s">
        <v>455</v>
      </c>
      <c r="J4" s="213"/>
      <c r="K4" s="213"/>
      <c r="L4" s="213"/>
      <c r="M4" s="213"/>
      <c r="N4" s="213"/>
      <c r="O4" s="213"/>
      <c r="P4" s="213"/>
      <c r="Q4" s="213"/>
      <c r="R4" s="213"/>
      <c r="S4" s="213"/>
      <c r="T4" s="213"/>
    </row>
    <row r="5" spans="1:20" s="190" customFormat="1" ht="11.25" customHeight="1">
      <c r="A5" s="213"/>
      <c r="B5" s="213"/>
      <c r="C5" s="213"/>
      <c r="D5" s="213"/>
      <c r="F5" s="318" t="s">
        <v>92</v>
      </c>
      <c r="G5" s="336" t="s">
        <v>457</v>
      </c>
      <c r="H5" s="317" t="s">
        <v>442</v>
      </c>
      <c r="I5" s="1210"/>
      <c r="J5" s="213"/>
      <c r="K5" s="213"/>
      <c r="L5" s="213"/>
      <c r="M5" s="213"/>
      <c r="N5" s="213"/>
      <c r="O5" s="213"/>
      <c r="P5" s="213"/>
      <c r="Q5" s="213"/>
      <c r="R5" s="213"/>
      <c r="S5" s="213"/>
      <c r="T5" s="213"/>
    </row>
    <row r="6" spans="1:20" s="190" customFormat="1" ht="12" customHeight="1">
      <c r="A6" s="213"/>
      <c r="B6" s="213"/>
      <c r="C6" s="213"/>
      <c r="D6" s="213"/>
      <c r="F6" s="319" t="s">
        <v>93</v>
      </c>
      <c r="G6" s="321">
        <v>2</v>
      </c>
      <c r="H6" s="322">
        <v>3</v>
      </c>
      <c r="I6" s="320">
        <v>4</v>
      </c>
      <c r="J6" s="213">
        <v>4</v>
      </c>
      <c r="K6" s="213"/>
      <c r="L6" s="213"/>
      <c r="M6" s="213"/>
      <c r="N6" s="213"/>
      <c r="O6" s="213"/>
      <c r="P6" s="213"/>
      <c r="Q6" s="213"/>
      <c r="R6" s="213"/>
      <c r="S6" s="213"/>
      <c r="T6" s="213"/>
    </row>
    <row r="7" spans="1:20" s="190" customFormat="1" ht="18.75">
      <c r="A7" s="213"/>
      <c r="B7" s="213"/>
      <c r="C7" s="213"/>
      <c r="D7" s="213"/>
      <c r="F7" s="334">
        <v>1</v>
      </c>
      <c r="G7" s="416" t="s">
        <v>492</v>
      </c>
      <c r="H7" s="316" t="str">
        <f>IF(dateCh="","",dateCh)</f>
        <v>20.12.2021</v>
      </c>
      <c r="I7" s="196" t="s">
        <v>493</v>
      </c>
      <c r="J7" s="333"/>
      <c r="K7" s="213"/>
      <c r="L7" s="213"/>
      <c r="M7" s="213"/>
      <c r="N7" s="213"/>
      <c r="O7" s="213"/>
      <c r="P7" s="213"/>
      <c r="Q7" s="213"/>
      <c r="R7" s="213"/>
      <c r="S7" s="213"/>
      <c r="T7" s="213"/>
    </row>
    <row r="8" spans="1:20" s="190" customFormat="1" ht="45">
      <c r="A8" s="1211">
        <v>1</v>
      </c>
      <c r="B8" s="213"/>
      <c r="C8" s="213"/>
      <c r="D8" s="213"/>
      <c r="F8" s="334" t="str">
        <f>"2." &amp;mergeValue(A8)</f>
        <v>2.1</v>
      </c>
      <c r="G8" s="416" t="s">
        <v>494</v>
      </c>
      <c r="H8" s="316"/>
      <c r="I8" s="196" t="s">
        <v>591</v>
      </c>
      <c r="J8" s="333"/>
      <c r="K8" s="213"/>
      <c r="L8" s="213"/>
      <c r="M8" s="213"/>
      <c r="N8" s="213"/>
      <c r="O8" s="213"/>
      <c r="P8" s="213"/>
      <c r="Q8" s="213"/>
      <c r="R8" s="213"/>
      <c r="S8" s="213"/>
      <c r="T8" s="213"/>
    </row>
    <row r="9" spans="1:20" s="190" customFormat="1" ht="22.5">
      <c r="A9" s="1211"/>
      <c r="B9" s="213"/>
      <c r="C9" s="213"/>
      <c r="D9" s="213"/>
      <c r="F9" s="334" t="str">
        <f>"3." &amp;mergeValue(A9)</f>
        <v>3.1</v>
      </c>
      <c r="G9" s="416" t="s">
        <v>495</v>
      </c>
      <c r="H9" s="316"/>
      <c r="I9" s="196" t="s">
        <v>589</v>
      </c>
      <c r="J9" s="333"/>
      <c r="K9" s="213"/>
      <c r="L9" s="213"/>
      <c r="M9" s="213"/>
      <c r="N9" s="213"/>
      <c r="O9" s="213"/>
      <c r="P9" s="213"/>
      <c r="Q9" s="213"/>
      <c r="R9" s="213"/>
      <c r="S9" s="213"/>
      <c r="T9" s="213"/>
    </row>
    <row r="10" spans="1:20" s="190" customFormat="1" ht="22.5">
      <c r="A10" s="1211"/>
      <c r="B10" s="213"/>
      <c r="C10" s="213"/>
      <c r="D10" s="213"/>
      <c r="F10" s="334" t="str">
        <f>"4."&amp;mergeValue(A10)</f>
        <v>4.1</v>
      </c>
      <c r="G10" s="416" t="s">
        <v>496</v>
      </c>
      <c r="H10" s="317" t="s">
        <v>458</v>
      </c>
      <c r="I10" s="196"/>
      <c r="J10" s="333"/>
      <c r="K10" s="213"/>
      <c r="L10" s="213"/>
      <c r="M10" s="213"/>
      <c r="N10" s="213"/>
      <c r="O10" s="213"/>
      <c r="P10" s="213"/>
      <c r="Q10" s="213"/>
      <c r="R10" s="213"/>
      <c r="S10" s="213"/>
      <c r="T10" s="213"/>
    </row>
    <row r="11" spans="1:20" s="190" customFormat="1" ht="18.75">
      <c r="A11" s="1211"/>
      <c r="B11" s="1211">
        <v>1</v>
      </c>
      <c r="C11" s="343"/>
      <c r="D11" s="343"/>
      <c r="F11" s="334" t="str">
        <f>"4."&amp;mergeValue(A11) &amp;"."&amp;mergeValue(B11)</f>
        <v>4.1.1</v>
      </c>
      <c r="G11" s="323" t="s">
        <v>593</v>
      </c>
      <c r="H11" s="316" t="str">
        <f>IF(region_name="","",region_name)</f>
        <v>Ленинградская область</v>
      </c>
      <c r="I11" s="196" t="s">
        <v>499</v>
      </c>
      <c r="J11" s="333"/>
      <c r="K11" s="213"/>
      <c r="L11" s="213"/>
      <c r="M11" s="213"/>
      <c r="N11" s="213"/>
      <c r="O11" s="213"/>
      <c r="P11" s="213"/>
      <c r="Q11" s="213"/>
      <c r="R11" s="213"/>
      <c r="S11" s="213"/>
      <c r="T11" s="213"/>
    </row>
    <row r="12" spans="1:20" s="190" customFormat="1" ht="22.5">
      <c r="A12" s="1211"/>
      <c r="B12" s="1211"/>
      <c r="C12" s="1211">
        <v>1</v>
      </c>
      <c r="D12" s="343"/>
      <c r="F12" s="334" t="str">
        <f>"4."&amp;mergeValue(A12) &amp;"."&amp;mergeValue(B12)&amp;"."&amp;mergeValue(C12)</f>
        <v>4.1.1.1</v>
      </c>
      <c r="G12" s="340" t="s">
        <v>497</v>
      </c>
      <c r="H12" s="316"/>
      <c r="I12" s="196" t="s">
        <v>500</v>
      </c>
      <c r="J12" s="333"/>
      <c r="K12" s="213"/>
      <c r="L12" s="213"/>
      <c r="M12" s="213"/>
      <c r="N12" s="213"/>
      <c r="O12" s="213"/>
      <c r="P12" s="213"/>
      <c r="Q12" s="213"/>
      <c r="R12" s="213"/>
      <c r="S12" s="213"/>
      <c r="T12" s="213"/>
    </row>
    <row r="13" spans="1:20" s="190" customFormat="1" ht="39" customHeight="1">
      <c r="A13" s="1211"/>
      <c r="B13" s="1211"/>
      <c r="C13" s="1211"/>
      <c r="D13" s="343">
        <v>1</v>
      </c>
      <c r="F13" s="334" t="str">
        <f>"4."&amp;mergeValue(A13) &amp;"."&amp;mergeValue(B13)&amp;"."&amp;mergeValue(C13)&amp;"."&amp;mergeValue(D13)</f>
        <v>4.1.1.1.1</v>
      </c>
      <c r="G13" s="419" t="s">
        <v>498</v>
      </c>
      <c r="H13" s="316"/>
      <c r="I13" s="1212" t="s">
        <v>592</v>
      </c>
      <c r="J13" s="333"/>
      <c r="K13" s="213"/>
      <c r="L13" s="213"/>
      <c r="M13" s="213"/>
      <c r="N13" s="213"/>
      <c r="O13" s="213"/>
      <c r="P13" s="213"/>
      <c r="Q13" s="213"/>
      <c r="R13" s="213"/>
      <c r="S13" s="213"/>
      <c r="T13" s="213"/>
    </row>
    <row r="14" spans="1:20" s="190" customFormat="1" ht="18.75">
      <c r="A14" s="1211"/>
      <c r="B14" s="1211"/>
      <c r="C14" s="1211"/>
      <c r="D14" s="343"/>
      <c r="F14" s="337"/>
      <c r="G14" s="150" t="s">
        <v>4</v>
      </c>
      <c r="H14" s="342"/>
      <c r="I14" s="1212"/>
      <c r="J14" s="333"/>
      <c r="K14" s="213"/>
      <c r="L14" s="213"/>
      <c r="M14" s="213"/>
      <c r="N14" s="213"/>
      <c r="O14" s="213"/>
      <c r="P14" s="213"/>
      <c r="Q14" s="213"/>
      <c r="R14" s="213"/>
      <c r="S14" s="213"/>
      <c r="T14" s="213"/>
    </row>
    <row r="15" spans="1:20" s="190" customFormat="1" ht="18.75">
      <c r="A15" s="1211"/>
      <c r="B15" s="1211"/>
      <c r="C15" s="343"/>
      <c r="D15" s="343"/>
      <c r="F15" s="420"/>
      <c r="G15" s="195" t="s">
        <v>403</v>
      </c>
      <c r="H15" s="421"/>
      <c r="I15" s="422"/>
      <c r="J15" s="333"/>
      <c r="K15" s="213"/>
      <c r="L15" s="213"/>
      <c r="M15" s="213"/>
      <c r="N15" s="213"/>
      <c r="O15" s="213"/>
      <c r="P15" s="213"/>
      <c r="Q15" s="213"/>
      <c r="R15" s="213"/>
      <c r="S15" s="213"/>
      <c r="T15" s="213"/>
    </row>
    <row r="16" spans="1:20" s="190" customFormat="1" ht="18.75">
      <c r="A16" s="1211"/>
      <c r="B16" s="213"/>
      <c r="C16" s="213"/>
      <c r="D16" s="213"/>
      <c r="F16" s="337"/>
      <c r="G16" s="155" t="s">
        <v>506</v>
      </c>
      <c r="H16" s="338"/>
      <c r="I16" s="339"/>
      <c r="J16" s="333"/>
      <c r="K16" s="213"/>
      <c r="L16" s="213"/>
      <c r="M16" s="213"/>
      <c r="N16" s="213"/>
      <c r="O16" s="213"/>
      <c r="P16" s="213"/>
      <c r="Q16" s="213"/>
      <c r="R16" s="213"/>
      <c r="S16" s="213"/>
      <c r="T16" s="213"/>
    </row>
    <row r="17" spans="1:20" s="190" customFormat="1" ht="18.75">
      <c r="A17" s="213"/>
      <c r="B17" s="213"/>
      <c r="C17" s="213"/>
      <c r="D17" s="213"/>
      <c r="F17" s="337"/>
      <c r="G17" s="165" t="s">
        <v>505</v>
      </c>
      <c r="H17" s="338"/>
      <c r="I17" s="339"/>
      <c r="J17" s="333"/>
      <c r="K17" s="213"/>
      <c r="L17" s="213"/>
      <c r="M17" s="213"/>
      <c r="N17" s="213"/>
      <c r="O17" s="213"/>
      <c r="P17" s="213"/>
      <c r="Q17" s="213"/>
      <c r="R17" s="213"/>
      <c r="S17" s="213"/>
      <c r="T17" s="213"/>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206" t="s">
        <v>594</v>
      </c>
      <c r="H19" s="1206"/>
      <c r="I19" s="225"/>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sheetPr codeName="List06_2">
    <tabColor rgb="FFEAEBEE"/>
    <pageSetUpPr fitToPage="1"/>
  </sheetPr>
  <dimension ref="A1:AC34"/>
  <sheetViews>
    <sheetView showGridLines="0" topLeftCell="I4"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29" width="10.5703125" style="586"/>
    <col min="30" max="249" width="10.5703125" style="524"/>
    <col min="250" max="257" width="0" style="524" hidden="1" customWidth="1"/>
    <col min="258" max="258" width="3.7109375" style="524" customWidth="1"/>
    <col min="259" max="259" width="3.85546875" style="524" customWidth="1"/>
    <col min="260" max="260" width="3.7109375" style="524" customWidth="1"/>
    <col min="261" max="261" width="12.7109375" style="524" customWidth="1"/>
    <col min="262" max="262" width="52.7109375" style="524" customWidth="1"/>
    <col min="263" max="266" width="0" style="524" hidden="1" customWidth="1"/>
    <col min="267" max="267" width="12.28515625" style="524" customWidth="1"/>
    <col min="268" max="268" width="6.42578125" style="524" customWidth="1"/>
    <col min="269" max="269" width="12.28515625" style="524" customWidth="1"/>
    <col min="270" max="270" width="0" style="524" hidden="1" customWidth="1"/>
    <col min="271" max="271" width="3.7109375" style="524" customWidth="1"/>
    <col min="272" max="272" width="11.140625" style="524" bestFit="1" customWidth="1"/>
    <col min="273" max="274" width="10.5703125" style="524"/>
    <col min="275" max="275" width="11.140625" style="524" customWidth="1"/>
    <col min="276" max="505" width="10.5703125" style="524"/>
    <col min="506" max="513" width="0" style="524" hidden="1" customWidth="1"/>
    <col min="514" max="514" width="3.7109375" style="524" customWidth="1"/>
    <col min="515" max="515" width="3.85546875" style="524" customWidth="1"/>
    <col min="516" max="516" width="3.7109375" style="524" customWidth="1"/>
    <col min="517" max="517" width="12.7109375" style="524" customWidth="1"/>
    <col min="518" max="518" width="52.7109375" style="524" customWidth="1"/>
    <col min="519" max="522" width="0" style="524" hidden="1" customWidth="1"/>
    <col min="523" max="523" width="12.28515625" style="524" customWidth="1"/>
    <col min="524" max="524" width="6.42578125" style="524" customWidth="1"/>
    <col min="525" max="525" width="12.28515625" style="524" customWidth="1"/>
    <col min="526" max="526" width="0" style="524" hidden="1" customWidth="1"/>
    <col min="527" max="527" width="3.7109375" style="524" customWidth="1"/>
    <col min="528" max="528" width="11.140625" style="524" bestFit="1" customWidth="1"/>
    <col min="529" max="530" width="10.5703125" style="524"/>
    <col min="531" max="531" width="11.140625" style="524" customWidth="1"/>
    <col min="532" max="761" width="10.5703125" style="524"/>
    <col min="762" max="769" width="0" style="524" hidden="1" customWidth="1"/>
    <col min="770" max="770" width="3.7109375" style="524" customWidth="1"/>
    <col min="771" max="771" width="3.85546875" style="524" customWidth="1"/>
    <col min="772" max="772" width="3.7109375" style="524" customWidth="1"/>
    <col min="773" max="773" width="12.7109375" style="524" customWidth="1"/>
    <col min="774" max="774" width="52.7109375" style="524" customWidth="1"/>
    <col min="775" max="778" width="0" style="524" hidden="1" customWidth="1"/>
    <col min="779" max="779" width="12.28515625" style="524" customWidth="1"/>
    <col min="780" max="780" width="6.42578125" style="524" customWidth="1"/>
    <col min="781" max="781" width="12.28515625" style="524" customWidth="1"/>
    <col min="782" max="782" width="0" style="524" hidden="1" customWidth="1"/>
    <col min="783" max="783" width="3.7109375" style="524" customWidth="1"/>
    <col min="784" max="784" width="11.140625" style="524" bestFit="1" customWidth="1"/>
    <col min="785" max="786" width="10.5703125" style="524"/>
    <col min="787" max="787" width="11.140625" style="524" customWidth="1"/>
    <col min="788" max="1017" width="10.5703125" style="524"/>
    <col min="1018" max="1025" width="0" style="524" hidden="1" customWidth="1"/>
    <col min="1026" max="1026" width="3.7109375" style="524" customWidth="1"/>
    <col min="1027" max="1027" width="3.85546875" style="524" customWidth="1"/>
    <col min="1028" max="1028" width="3.7109375" style="524" customWidth="1"/>
    <col min="1029" max="1029" width="12.7109375" style="524" customWidth="1"/>
    <col min="1030" max="1030" width="52.7109375" style="524" customWidth="1"/>
    <col min="1031" max="1034" width="0" style="524" hidden="1" customWidth="1"/>
    <col min="1035" max="1035" width="12.28515625" style="524" customWidth="1"/>
    <col min="1036" max="1036" width="6.42578125" style="524" customWidth="1"/>
    <col min="1037" max="1037" width="12.28515625" style="524" customWidth="1"/>
    <col min="1038" max="1038" width="0" style="524" hidden="1" customWidth="1"/>
    <col min="1039" max="1039" width="3.7109375" style="524" customWidth="1"/>
    <col min="1040" max="1040" width="11.140625" style="524" bestFit="1" customWidth="1"/>
    <col min="1041" max="1042" width="10.5703125" style="524"/>
    <col min="1043" max="1043" width="11.140625" style="524" customWidth="1"/>
    <col min="1044" max="1273" width="10.5703125" style="524"/>
    <col min="1274" max="1281" width="0" style="524" hidden="1" customWidth="1"/>
    <col min="1282" max="1282" width="3.7109375" style="524" customWidth="1"/>
    <col min="1283" max="1283" width="3.85546875" style="524" customWidth="1"/>
    <col min="1284" max="1284" width="3.7109375" style="524" customWidth="1"/>
    <col min="1285" max="1285" width="12.7109375" style="524" customWidth="1"/>
    <col min="1286" max="1286" width="52.7109375" style="524" customWidth="1"/>
    <col min="1287" max="1290" width="0" style="524" hidden="1" customWidth="1"/>
    <col min="1291" max="1291" width="12.28515625" style="524" customWidth="1"/>
    <col min="1292" max="1292" width="6.42578125" style="524" customWidth="1"/>
    <col min="1293" max="1293" width="12.28515625" style="524" customWidth="1"/>
    <col min="1294" max="1294" width="0" style="524" hidden="1" customWidth="1"/>
    <col min="1295" max="1295" width="3.7109375" style="524" customWidth="1"/>
    <col min="1296" max="1296" width="11.140625" style="524" bestFit="1" customWidth="1"/>
    <col min="1297" max="1298" width="10.5703125" style="524"/>
    <col min="1299" max="1299" width="11.140625" style="524" customWidth="1"/>
    <col min="1300" max="1529" width="10.5703125" style="524"/>
    <col min="1530" max="1537" width="0" style="524" hidden="1" customWidth="1"/>
    <col min="1538" max="1538" width="3.7109375" style="524" customWidth="1"/>
    <col min="1539" max="1539" width="3.85546875" style="524" customWidth="1"/>
    <col min="1540" max="1540" width="3.7109375" style="524" customWidth="1"/>
    <col min="1541" max="1541" width="12.7109375" style="524" customWidth="1"/>
    <col min="1542" max="1542" width="52.7109375" style="524" customWidth="1"/>
    <col min="1543" max="1546" width="0" style="524" hidden="1" customWidth="1"/>
    <col min="1547" max="1547" width="12.28515625" style="524" customWidth="1"/>
    <col min="1548" max="1548" width="6.42578125" style="524" customWidth="1"/>
    <col min="1549" max="1549" width="12.28515625" style="524" customWidth="1"/>
    <col min="1550" max="1550" width="0" style="524" hidden="1" customWidth="1"/>
    <col min="1551" max="1551" width="3.7109375" style="524" customWidth="1"/>
    <col min="1552" max="1552" width="11.140625" style="524" bestFit="1" customWidth="1"/>
    <col min="1553" max="1554" width="10.5703125" style="524"/>
    <col min="1555" max="1555" width="11.140625" style="524" customWidth="1"/>
    <col min="1556" max="1785" width="10.5703125" style="524"/>
    <col min="1786" max="1793" width="0" style="524" hidden="1" customWidth="1"/>
    <col min="1794" max="1794" width="3.7109375" style="524" customWidth="1"/>
    <col min="1795" max="1795" width="3.85546875" style="524" customWidth="1"/>
    <col min="1796" max="1796" width="3.7109375" style="524" customWidth="1"/>
    <col min="1797" max="1797" width="12.7109375" style="524" customWidth="1"/>
    <col min="1798" max="1798" width="52.7109375" style="524" customWidth="1"/>
    <col min="1799" max="1802" width="0" style="524" hidden="1" customWidth="1"/>
    <col min="1803" max="1803" width="12.28515625" style="524" customWidth="1"/>
    <col min="1804" max="1804" width="6.42578125" style="524" customWidth="1"/>
    <col min="1805" max="1805" width="12.28515625" style="524" customWidth="1"/>
    <col min="1806" max="1806" width="0" style="524" hidden="1" customWidth="1"/>
    <col min="1807" max="1807" width="3.7109375" style="524" customWidth="1"/>
    <col min="1808" max="1808" width="11.140625" style="524" bestFit="1" customWidth="1"/>
    <col min="1809" max="1810" width="10.5703125" style="524"/>
    <col min="1811" max="1811" width="11.140625" style="524" customWidth="1"/>
    <col min="1812" max="2041" width="10.5703125" style="524"/>
    <col min="2042" max="2049" width="0" style="524" hidden="1" customWidth="1"/>
    <col min="2050" max="2050" width="3.7109375" style="524" customWidth="1"/>
    <col min="2051" max="2051" width="3.85546875" style="524" customWidth="1"/>
    <col min="2052" max="2052" width="3.7109375" style="524" customWidth="1"/>
    <col min="2053" max="2053" width="12.7109375" style="524" customWidth="1"/>
    <col min="2054" max="2054" width="52.7109375" style="524" customWidth="1"/>
    <col min="2055" max="2058" width="0" style="524" hidden="1" customWidth="1"/>
    <col min="2059" max="2059" width="12.28515625" style="524" customWidth="1"/>
    <col min="2060" max="2060" width="6.42578125" style="524" customWidth="1"/>
    <col min="2061" max="2061" width="12.28515625" style="524" customWidth="1"/>
    <col min="2062" max="2062" width="0" style="524" hidden="1" customWidth="1"/>
    <col min="2063" max="2063" width="3.7109375" style="524" customWidth="1"/>
    <col min="2064" max="2064" width="11.140625" style="524" bestFit="1" customWidth="1"/>
    <col min="2065" max="2066" width="10.5703125" style="524"/>
    <col min="2067" max="2067" width="11.140625" style="524" customWidth="1"/>
    <col min="2068" max="2297" width="10.5703125" style="524"/>
    <col min="2298" max="2305" width="0" style="524" hidden="1" customWidth="1"/>
    <col min="2306" max="2306" width="3.7109375" style="524" customWidth="1"/>
    <col min="2307" max="2307" width="3.85546875" style="524" customWidth="1"/>
    <col min="2308" max="2308" width="3.7109375" style="524" customWidth="1"/>
    <col min="2309" max="2309" width="12.7109375" style="524" customWidth="1"/>
    <col min="2310" max="2310" width="52.7109375" style="524" customWidth="1"/>
    <col min="2311" max="2314" width="0" style="524" hidden="1" customWidth="1"/>
    <col min="2315" max="2315" width="12.28515625" style="524" customWidth="1"/>
    <col min="2316" max="2316" width="6.42578125" style="524" customWidth="1"/>
    <col min="2317" max="2317" width="12.28515625" style="524" customWidth="1"/>
    <col min="2318" max="2318" width="0" style="524" hidden="1" customWidth="1"/>
    <col min="2319" max="2319" width="3.7109375" style="524" customWidth="1"/>
    <col min="2320" max="2320" width="11.140625" style="524" bestFit="1" customWidth="1"/>
    <col min="2321" max="2322" width="10.5703125" style="524"/>
    <col min="2323" max="2323" width="11.140625" style="524" customWidth="1"/>
    <col min="2324" max="2553" width="10.5703125" style="524"/>
    <col min="2554" max="2561" width="0" style="524" hidden="1" customWidth="1"/>
    <col min="2562" max="2562" width="3.7109375" style="524" customWidth="1"/>
    <col min="2563" max="2563" width="3.85546875" style="524" customWidth="1"/>
    <col min="2564" max="2564" width="3.7109375" style="524" customWidth="1"/>
    <col min="2565" max="2565" width="12.7109375" style="524" customWidth="1"/>
    <col min="2566" max="2566" width="52.7109375" style="524" customWidth="1"/>
    <col min="2567" max="2570" width="0" style="524" hidden="1" customWidth="1"/>
    <col min="2571" max="2571" width="12.28515625" style="524" customWidth="1"/>
    <col min="2572" max="2572" width="6.42578125" style="524" customWidth="1"/>
    <col min="2573" max="2573" width="12.28515625" style="524" customWidth="1"/>
    <col min="2574" max="2574" width="0" style="524" hidden="1" customWidth="1"/>
    <col min="2575" max="2575" width="3.7109375" style="524" customWidth="1"/>
    <col min="2576" max="2576" width="11.140625" style="524" bestFit="1" customWidth="1"/>
    <col min="2577" max="2578" width="10.5703125" style="524"/>
    <col min="2579" max="2579" width="11.140625" style="524" customWidth="1"/>
    <col min="2580" max="2809" width="10.5703125" style="524"/>
    <col min="2810" max="2817" width="0" style="524" hidden="1" customWidth="1"/>
    <col min="2818" max="2818" width="3.7109375" style="524" customWidth="1"/>
    <col min="2819" max="2819" width="3.85546875" style="524" customWidth="1"/>
    <col min="2820" max="2820" width="3.7109375" style="524" customWidth="1"/>
    <col min="2821" max="2821" width="12.7109375" style="524" customWidth="1"/>
    <col min="2822" max="2822" width="52.7109375" style="524" customWidth="1"/>
    <col min="2823" max="2826" width="0" style="524" hidden="1" customWidth="1"/>
    <col min="2827" max="2827" width="12.28515625" style="524" customWidth="1"/>
    <col min="2828" max="2828" width="6.42578125" style="524" customWidth="1"/>
    <col min="2829" max="2829" width="12.28515625" style="524" customWidth="1"/>
    <col min="2830" max="2830" width="0" style="524" hidden="1" customWidth="1"/>
    <col min="2831" max="2831" width="3.7109375" style="524" customWidth="1"/>
    <col min="2832" max="2832" width="11.140625" style="524" bestFit="1" customWidth="1"/>
    <col min="2833" max="2834" width="10.5703125" style="524"/>
    <col min="2835" max="2835" width="11.140625" style="524" customWidth="1"/>
    <col min="2836" max="3065" width="10.5703125" style="524"/>
    <col min="3066" max="3073" width="0" style="524" hidden="1" customWidth="1"/>
    <col min="3074" max="3074" width="3.7109375" style="524" customWidth="1"/>
    <col min="3075" max="3075" width="3.85546875" style="524" customWidth="1"/>
    <col min="3076" max="3076" width="3.7109375" style="524" customWidth="1"/>
    <col min="3077" max="3077" width="12.7109375" style="524" customWidth="1"/>
    <col min="3078" max="3078" width="52.7109375" style="524" customWidth="1"/>
    <col min="3079" max="3082" width="0" style="524" hidden="1" customWidth="1"/>
    <col min="3083" max="3083" width="12.28515625" style="524" customWidth="1"/>
    <col min="3084" max="3084" width="6.42578125" style="524" customWidth="1"/>
    <col min="3085" max="3085" width="12.28515625" style="524" customWidth="1"/>
    <col min="3086" max="3086" width="0" style="524" hidden="1" customWidth="1"/>
    <col min="3087" max="3087" width="3.7109375" style="524" customWidth="1"/>
    <col min="3088" max="3088" width="11.140625" style="524" bestFit="1" customWidth="1"/>
    <col min="3089" max="3090" width="10.5703125" style="524"/>
    <col min="3091" max="3091" width="11.140625" style="524" customWidth="1"/>
    <col min="3092" max="3321" width="10.5703125" style="524"/>
    <col min="3322" max="3329" width="0" style="524" hidden="1" customWidth="1"/>
    <col min="3330" max="3330" width="3.7109375" style="524" customWidth="1"/>
    <col min="3331" max="3331" width="3.85546875" style="524" customWidth="1"/>
    <col min="3332" max="3332" width="3.7109375" style="524" customWidth="1"/>
    <col min="3333" max="3333" width="12.7109375" style="524" customWidth="1"/>
    <col min="3334" max="3334" width="52.7109375" style="524" customWidth="1"/>
    <col min="3335" max="3338" width="0" style="524" hidden="1" customWidth="1"/>
    <col min="3339" max="3339" width="12.28515625" style="524" customWidth="1"/>
    <col min="3340" max="3340" width="6.42578125" style="524" customWidth="1"/>
    <col min="3341" max="3341" width="12.28515625" style="524" customWidth="1"/>
    <col min="3342" max="3342" width="0" style="524" hidden="1" customWidth="1"/>
    <col min="3343" max="3343" width="3.7109375" style="524" customWidth="1"/>
    <col min="3344" max="3344" width="11.140625" style="524" bestFit="1" customWidth="1"/>
    <col min="3345" max="3346" width="10.5703125" style="524"/>
    <col min="3347" max="3347" width="11.140625" style="524" customWidth="1"/>
    <col min="3348" max="3577" width="10.5703125" style="524"/>
    <col min="3578" max="3585" width="0" style="524" hidden="1" customWidth="1"/>
    <col min="3586" max="3586" width="3.7109375" style="524" customWidth="1"/>
    <col min="3587" max="3587" width="3.85546875" style="524" customWidth="1"/>
    <col min="3588" max="3588" width="3.7109375" style="524" customWidth="1"/>
    <col min="3589" max="3589" width="12.7109375" style="524" customWidth="1"/>
    <col min="3590" max="3590" width="52.7109375" style="524" customWidth="1"/>
    <col min="3591" max="3594" width="0" style="524" hidden="1" customWidth="1"/>
    <col min="3595" max="3595" width="12.28515625" style="524" customWidth="1"/>
    <col min="3596" max="3596" width="6.42578125" style="524" customWidth="1"/>
    <col min="3597" max="3597" width="12.28515625" style="524" customWidth="1"/>
    <col min="3598" max="3598" width="0" style="524" hidden="1" customWidth="1"/>
    <col min="3599" max="3599" width="3.7109375" style="524" customWidth="1"/>
    <col min="3600" max="3600" width="11.140625" style="524" bestFit="1" customWidth="1"/>
    <col min="3601" max="3602" width="10.5703125" style="524"/>
    <col min="3603" max="3603" width="11.140625" style="524" customWidth="1"/>
    <col min="3604" max="3833" width="10.5703125" style="524"/>
    <col min="3834" max="3841" width="0" style="524" hidden="1" customWidth="1"/>
    <col min="3842" max="3842" width="3.7109375" style="524" customWidth="1"/>
    <col min="3843" max="3843" width="3.85546875" style="524" customWidth="1"/>
    <col min="3844" max="3844" width="3.7109375" style="524" customWidth="1"/>
    <col min="3845" max="3845" width="12.7109375" style="524" customWidth="1"/>
    <col min="3846" max="3846" width="52.7109375" style="524" customWidth="1"/>
    <col min="3847" max="3850" width="0" style="524" hidden="1" customWidth="1"/>
    <col min="3851" max="3851" width="12.28515625" style="524" customWidth="1"/>
    <col min="3852" max="3852" width="6.42578125" style="524" customWidth="1"/>
    <col min="3853" max="3853" width="12.28515625" style="524" customWidth="1"/>
    <col min="3854" max="3854" width="0" style="524" hidden="1" customWidth="1"/>
    <col min="3855" max="3855" width="3.7109375" style="524" customWidth="1"/>
    <col min="3856" max="3856" width="11.140625" style="524" bestFit="1" customWidth="1"/>
    <col min="3857" max="3858" width="10.5703125" style="524"/>
    <col min="3859" max="3859" width="11.140625" style="524" customWidth="1"/>
    <col min="3860" max="4089" width="10.5703125" style="524"/>
    <col min="4090" max="4097" width="0" style="524" hidden="1" customWidth="1"/>
    <col min="4098" max="4098" width="3.7109375" style="524" customWidth="1"/>
    <col min="4099" max="4099" width="3.85546875" style="524" customWidth="1"/>
    <col min="4100" max="4100" width="3.7109375" style="524" customWidth="1"/>
    <col min="4101" max="4101" width="12.7109375" style="524" customWidth="1"/>
    <col min="4102" max="4102" width="52.7109375" style="524" customWidth="1"/>
    <col min="4103" max="4106" width="0" style="524" hidden="1" customWidth="1"/>
    <col min="4107" max="4107" width="12.28515625" style="524" customWidth="1"/>
    <col min="4108" max="4108" width="6.42578125" style="524" customWidth="1"/>
    <col min="4109" max="4109" width="12.28515625" style="524" customWidth="1"/>
    <col min="4110" max="4110" width="0" style="524" hidden="1" customWidth="1"/>
    <col min="4111" max="4111" width="3.7109375" style="524" customWidth="1"/>
    <col min="4112" max="4112" width="11.140625" style="524" bestFit="1" customWidth="1"/>
    <col min="4113" max="4114" width="10.5703125" style="524"/>
    <col min="4115" max="4115" width="11.140625" style="524" customWidth="1"/>
    <col min="4116" max="4345" width="10.5703125" style="524"/>
    <col min="4346" max="4353" width="0" style="524" hidden="1" customWidth="1"/>
    <col min="4354" max="4354" width="3.7109375" style="524" customWidth="1"/>
    <col min="4355" max="4355" width="3.85546875" style="524" customWidth="1"/>
    <col min="4356" max="4356" width="3.7109375" style="524" customWidth="1"/>
    <col min="4357" max="4357" width="12.7109375" style="524" customWidth="1"/>
    <col min="4358" max="4358" width="52.7109375" style="524" customWidth="1"/>
    <col min="4359" max="4362" width="0" style="524" hidden="1" customWidth="1"/>
    <col min="4363" max="4363" width="12.28515625" style="524" customWidth="1"/>
    <col min="4364" max="4364" width="6.42578125" style="524" customWidth="1"/>
    <col min="4365" max="4365" width="12.28515625" style="524" customWidth="1"/>
    <col min="4366" max="4366" width="0" style="524" hidden="1" customWidth="1"/>
    <col min="4367" max="4367" width="3.7109375" style="524" customWidth="1"/>
    <col min="4368" max="4368" width="11.140625" style="524" bestFit="1" customWidth="1"/>
    <col min="4369" max="4370" width="10.5703125" style="524"/>
    <col min="4371" max="4371" width="11.140625" style="524" customWidth="1"/>
    <col min="4372" max="4601" width="10.5703125" style="524"/>
    <col min="4602" max="4609" width="0" style="524" hidden="1" customWidth="1"/>
    <col min="4610" max="4610" width="3.7109375" style="524" customWidth="1"/>
    <col min="4611" max="4611" width="3.85546875" style="524" customWidth="1"/>
    <col min="4612" max="4612" width="3.7109375" style="524" customWidth="1"/>
    <col min="4613" max="4613" width="12.7109375" style="524" customWidth="1"/>
    <col min="4614" max="4614" width="52.7109375" style="524" customWidth="1"/>
    <col min="4615" max="4618" width="0" style="524" hidden="1" customWidth="1"/>
    <col min="4619" max="4619" width="12.28515625" style="524" customWidth="1"/>
    <col min="4620" max="4620" width="6.42578125" style="524" customWidth="1"/>
    <col min="4621" max="4621" width="12.28515625" style="524" customWidth="1"/>
    <col min="4622" max="4622" width="0" style="524" hidden="1" customWidth="1"/>
    <col min="4623" max="4623" width="3.7109375" style="524" customWidth="1"/>
    <col min="4624" max="4624" width="11.140625" style="524" bestFit="1" customWidth="1"/>
    <col min="4625" max="4626" width="10.5703125" style="524"/>
    <col min="4627" max="4627" width="11.140625" style="524" customWidth="1"/>
    <col min="4628" max="4857" width="10.5703125" style="524"/>
    <col min="4858" max="4865" width="0" style="524" hidden="1" customWidth="1"/>
    <col min="4866" max="4866" width="3.7109375" style="524" customWidth="1"/>
    <col min="4867" max="4867" width="3.85546875" style="524" customWidth="1"/>
    <col min="4868" max="4868" width="3.7109375" style="524" customWidth="1"/>
    <col min="4869" max="4869" width="12.7109375" style="524" customWidth="1"/>
    <col min="4870" max="4870" width="52.7109375" style="524" customWidth="1"/>
    <col min="4871" max="4874" width="0" style="524" hidden="1" customWidth="1"/>
    <col min="4875" max="4875" width="12.28515625" style="524" customWidth="1"/>
    <col min="4876" max="4876" width="6.42578125" style="524" customWidth="1"/>
    <col min="4877" max="4877" width="12.28515625" style="524" customWidth="1"/>
    <col min="4878" max="4878" width="0" style="524" hidden="1" customWidth="1"/>
    <col min="4879" max="4879" width="3.7109375" style="524" customWidth="1"/>
    <col min="4880" max="4880" width="11.140625" style="524" bestFit="1" customWidth="1"/>
    <col min="4881" max="4882" width="10.5703125" style="524"/>
    <col min="4883" max="4883" width="11.140625" style="524" customWidth="1"/>
    <col min="4884" max="5113" width="10.5703125" style="524"/>
    <col min="5114" max="5121" width="0" style="524" hidden="1" customWidth="1"/>
    <col min="5122" max="5122" width="3.7109375" style="524" customWidth="1"/>
    <col min="5123" max="5123" width="3.85546875" style="524" customWidth="1"/>
    <col min="5124" max="5124" width="3.7109375" style="524" customWidth="1"/>
    <col min="5125" max="5125" width="12.7109375" style="524" customWidth="1"/>
    <col min="5126" max="5126" width="52.7109375" style="524" customWidth="1"/>
    <col min="5127" max="5130" width="0" style="524" hidden="1" customWidth="1"/>
    <col min="5131" max="5131" width="12.28515625" style="524" customWidth="1"/>
    <col min="5132" max="5132" width="6.42578125" style="524" customWidth="1"/>
    <col min="5133" max="5133" width="12.28515625" style="524" customWidth="1"/>
    <col min="5134" max="5134" width="0" style="524" hidden="1" customWidth="1"/>
    <col min="5135" max="5135" width="3.7109375" style="524" customWidth="1"/>
    <col min="5136" max="5136" width="11.140625" style="524" bestFit="1" customWidth="1"/>
    <col min="5137" max="5138" width="10.5703125" style="524"/>
    <col min="5139" max="5139" width="11.140625" style="524" customWidth="1"/>
    <col min="5140" max="5369" width="10.5703125" style="524"/>
    <col min="5370" max="5377" width="0" style="524" hidden="1" customWidth="1"/>
    <col min="5378" max="5378" width="3.7109375" style="524" customWidth="1"/>
    <col min="5379" max="5379" width="3.85546875" style="524" customWidth="1"/>
    <col min="5380" max="5380" width="3.7109375" style="524" customWidth="1"/>
    <col min="5381" max="5381" width="12.7109375" style="524" customWidth="1"/>
    <col min="5382" max="5382" width="52.7109375" style="524" customWidth="1"/>
    <col min="5383" max="5386" width="0" style="524" hidden="1" customWidth="1"/>
    <col min="5387" max="5387" width="12.28515625" style="524" customWidth="1"/>
    <col min="5388" max="5388" width="6.42578125" style="524" customWidth="1"/>
    <col min="5389" max="5389" width="12.28515625" style="524" customWidth="1"/>
    <col min="5390" max="5390" width="0" style="524" hidden="1" customWidth="1"/>
    <col min="5391" max="5391" width="3.7109375" style="524" customWidth="1"/>
    <col min="5392" max="5392" width="11.140625" style="524" bestFit="1" customWidth="1"/>
    <col min="5393" max="5394" width="10.5703125" style="524"/>
    <col min="5395" max="5395" width="11.140625" style="524" customWidth="1"/>
    <col min="5396" max="5625" width="10.5703125" style="524"/>
    <col min="5626" max="5633" width="0" style="524" hidden="1" customWidth="1"/>
    <col min="5634" max="5634" width="3.7109375" style="524" customWidth="1"/>
    <col min="5635" max="5635" width="3.85546875" style="524" customWidth="1"/>
    <col min="5636" max="5636" width="3.7109375" style="524" customWidth="1"/>
    <col min="5637" max="5637" width="12.7109375" style="524" customWidth="1"/>
    <col min="5638" max="5638" width="52.7109375" style="524" customWidth="1"/>
    <col min="5639" max="5642" width="0" style="524" hidden="1" customWidth="1"/>
    <col min="5643" max="5643" width="12.28515625" style="524" customWidth="1"/>
    <col min="5644" max="5644" width="6.42578125" style="524" customWidth="1"/>
    <col min="5645" max="5645" width="12.28515625" style="524" customWidth="1"/>
    <col min="5646" max="5646" width="0" style="524" hidden="1" customWidth="1"/>
    <col min="5647" max="5647" width="3.7109375" style="524" customWidth="1"/>
    <col min="5648" max="5648" width="11.140625" style="524" bestFit="1" customWidth="1"/>
    <col min="5649" max="5650" width="10.5703125" style="524"/>
    <col min="5651" max="5651" width="11.140625" style="524" customWidth="1"/>
    <col min="5652" max="5881" width="10.5703125" style="524"/>
    <col min="5882" max="5889" width="0" style="524" hidden="1" customWidth="1"/>
    <col min="5890" max="5890" width="3.7109375" style="524" customWidth="1"/>
    <col min="5891" max="5891" width="3.85546875" style="524" customWidth="1"/>
    <col min="5892" max="5892" width="3.7109375" style="524" customWidth="1"/>
    <col min="5893" max="5893" width="12.7109375" style="524" customWidth="1"/>
    <col min="5894" max="5894" width="52.7109375" style="524" customWidth="1"/>
    <col min="5895" max="5898" width="0" style="524" hidden="1" customWidth="1"/>
    <col min="5899" max="5899" width="12.28515625" style="524" customWidth="1"/>
    <col min="5900" max="5900" width="6.42578125" style="524" customWidth="1"/>
    <col min="5901" max="5901" width="12.28515625" style="524" customWidth="1"/>
    <col min="5902" max="5902" width="0" style="524" hidden="1" customWidth="1"/>
    <col min="5903" max="5903" width="3.7109375" style="524" customWidth="1"/>
    <col min="5904" max="5904" width="11.140625" style="524" bestFit="1" customWidth="1"/>
    <col min="5905" max="5906" width="10.5703125" style="524"/>
    <col min="5907" max="5907" width="11.140625" style="524" customWidth="1"/>
    <col min="5908" max="6137" width="10.5703125" style="524"/>
    <col min="6138" max="6145" width="0" style="524" hidden="1" customWidth="1"/>
    <col min="6146" max="6146" width="3.7109375" style="524" customWidth="1"/>
    <col min="6147" max="6147" width="3.85546875" style="524" customWidth="1"/>
    <col min="6148" max="6148" width="3.7109375" style="524" customWidth="1"/>
    <col min="6149" max="6149" width="12.7109375" style="524" customWidth="1"/>
    <col min="6150" max="6150" width="52.7109375" style="524" customWidth="1"/>
    <col min="6151" max="6154" width="0" style="524" hidden="1" customWidth="1"/>
    <col min="6155" max="6155" width="12.28515625" style="524" customWidth="1"/>
    <col min="6156" max="6156" width="6.42578125" style="524" customWidth="1"/>
    <col min="6157" max="6157" width="12.28515625" style="524" customWidth="1"/>
    <col min="6158" max="6158" width="0" style="524" hidden="1" customWidth="1"/>
    <col min="6159" max="6159" width="3.7109375" style="524" customWidth="1"/>
    <col min="6160" max="6160" width="11.140625" style="524" bestFit="1" customWidth="1"/>
    <col min="6161" max="6162" width="10.5703125" style="524"/>
    <col min="6163" max="6163" width="11.140625" style="524" customWidth="1"/>
    <col min="6164" max="6393" width="10.5703125" style="524"/>
    <col min="6394" max="6401" width="0" style="524" hidden="1" customWidth="1"/>
    <col min="6402" max="6402" width="3.7109375" style="524" customWidth="1"/>
    <col min="6403" max="6403" width="3.85546875" style="524" customWidth="1"/>
    <col min="6404" max="6404" width="3.7109375" style="524" customWidth="1"/>
    <col min="6405" max="6405" width="12.7109375" style="524" customWidth="1"/>
    <col min="6406" max="6406" width="52.7109375" style="524" customWidth="1"/>
    <col min="6407" max="6410" width="0" style="524" hidden="1" customWidth="1"/>
    <col min="6411" max="6411" width="12.28515625" style="524" customWidth="1"/>
    <col min="6412" max="6412" width="6.42578125" style="524" customWidth="1"/>
    <col min="6413" max="6413" width="12.28515625" style="524" customWidth="1"/>
    <col min="6414" max="6414" width="0" style="524" hidden="1" customWidth="1"/>
    <col min="6415" max="6415" width="3.7109375" style="524" customWidth="1"/>
    <col min="6416" max="6416" width="11.140625" style="524" bestFit="1" customWidth="1"/>
    <col min="6417" max="6418" width="10.5703125" style="524"/>
    <col min="6419" max="6419" width="11.140625" style="524" customWidth="1"/>
    <col min="6420" max="6649" width="10.5703125" style="524"/>
    <col min="6650" max="6657" width="0" style="524" hidden="1" customWidth="1"/>
    <col min="6658" max="6658" width="3.7109375" style="524" customWidth="1"/>
    <col min="6659" max="6659" width="3.85546875" style="524" customWidth="1"/>
    <col min="6660" max="6660" width="3.7109375" style="524" customWidth="1"/>
    <col min="6661" max="6661" width="12.7109375" style="524" customWidth="1"/>
    <col min="6662" max="6662" width="52.7109375" style="524" customWidth="1"/>
    <col min="6663" max="6666" width="0" style="524" hidden="1" customWidth="1"/>
    <col min="6667" max="6667" width="12.28515625" style="524" customWidth="1"/>
    <col min="6668" max="6668" width="6.42578125" style="524" customWidth="1"/>
    <col min="6669" max="6669" width="12.28515625" style="524" customWidth="1"/>
    <col min="6670" max="6670" width="0" style="524" hidden="1" customWidth="1"/>
    <col min="6671" max="6671" width="3.7109375" style="524" customWidth="1"/>
    <col min="6672" max="6672" width="11.140625" style="524" bestFit="1" customWidth="1"/>
    <col min="6673" max="6674" width="10.5703125" style="524"/>
    <col min="6675" max="6675" width="11.140625" style="524" customWidth="1"/>
    <col min="6676" max="6905" width="10.5703125" style="524"/>
    <col min="6906" max="6913" width="0" style="524" hidden="1" customWidth="1"/>
    <col min="6914" max="6914" width="3.7109375" style="524" customWidth="1"/>
    <col min="6915" max="6915" width="3.85546875" style="524" customWidth="1"/>
    <col min="6916" max="6916" width="3.7109375" style="524" customWidth="1"/>
    <col min="6917" max="6917" width="12.7109375" style="524" customWidth="1"/>
    <col min="6918" max="6918" width="52.7109375" style="524" customWidth="1"/>
    <col min="6919" max="6922" width="0" style="524" hidden="1" customWidth="1"/>
    <col min="6923" max="6923" width="12.28515625" style="524" customWidth="1"/>
    <col min="6924" max="6924" width="6.42578125" style="524" customWidth="1"/>
    <col min="6925" max="6925" width="12.28515625" style="524" customWidth="1"/>
    <col min="6926" max="6926" width="0" style="524" hidden="1" customWidth="1"/>
    <col min="6927" max="6927" width="3.7109375" style="524" customWidth="1"/>
    <col min="6928" max="6928" width="11.140625" style="524" bestFit="1" customWidth="1"/>
    <col min="6929" max="6930" width="10.5703125" style="524"/>
    <col min="6931" max="6931" width="11.140625" style="524" customWidth="1"/>
    <col min="6932" max="7161" width="10.5703125" style="524"/>
    <col min="7162" max="7169" width="0" style="524" hidden="1" customWidth="1"/>
    <col min="7170" max="7170" width="3.7109375" style="524" customWidth="1"/>
    <col min="7171" max="7171" width="3.85546875" style="524" customWidth="1"/>
    <col min="7172" max="7172" width="3.7109375" style="524" customWidth="1"/>
    <col min="7173" max="7173" width="12.7109375" style="524" customWidth="1"/>
    <col min="7174" max="7174" width="52.7109375" style="524" customWidth="1"/>
    <col min="7175" max="7178" width="0" style="524" hidden="1" customWidth="1"/>
    <col min="7179" max="7179" width="12.28515625" style="524" customWidth="1"/>
    <col min="7180" max="7180" width="6.42578125" style="524" customWidth="1"/>
    <col min="7181" max="7181" width="12.28515625" style="524" customWidth="1"/>
    <col min="7182" max="7182" width="0" style="524" hidden="1" customWidth="1"/>
    <col min="7183" max="7183" width="3.7109375" style="524" customWidth="1"/>
    <col min="7184" max="7184" width="11.140625" style="524" bestFit="1" customWidth="1"/>
    <col min="7185" max="7186" width="10.5703125" style="524"/>
    <col min="7187" max="7187" width="11.140625" style="524" customWidth="1"/>
    <col min="7188" max="7417" width="10.5703125" style="524"/>
    <col min="7418" max="7425" width="0" style="524" hidden="1" customWidth="1"/>
    <col min="7426" max="7426" width="3.7109375" style="524" customWidth="1"/>
    <col min="7427" max="7427" width="3.85546875" style="524" customWidth="1"/>
    <col min="7428" max="7428" width="3.7109375" style="524" customWidth="1"/>
    <col min="7429" max="7429" width="12.7109375" style="524" customWidth="1"/>
    <col min="7430" max="7430" width="52.7109375" style="524" customWidth="1"/>
    <col min="7431" max="7434" width="0" style="524" hidden="1" customWidth="1"/>
    <col min="7435" max="7435" width="12.28515625" style="524" customWidth="1"/>
    <col min="7436" max="7436" width="6.42578125" style="524" customWidth="1"/>
    <col min="7437" max="7437" width="12.28515625" style="524" customWidth="1"/>
    <col min="7438" max="7438" width="0" style="524" hidden="1" customWidth="1"/>
    <col min="7439" max="7439" width="3.7109375" style="524" customWidth="1"/>
    <col min="7440" max="7440" width="11.140625" style="524" bestFit="1" customWidth="1"/>
    <col min="7441" max="7442" width="10.5703125" style="524"/>
    <col min="7443" max="7443" width="11.140625" style="524" customWidth="1"/>
    <col min="7444" max="7673" width="10.5703125" style="524"/>
    <col min="7674" max="7681" width="0" style="524" hidden="1" customWidth="1"/>
    <col min="7682" max="7682" width="3.7109375" style="524" customWidth="1"/>
    <col min="7683" max="7683" width="3.85546875" style="524" customWidth="1"/>
    <col min="7684" max="7684" width="3.7109375" style="524" customWidth="1"/>
    <col min="7685" max="7685" width="12.7109375" style="524" customWidth="1"/>
    <col min="7686" max="7686" width="52.7109375" style="524" customWidth="1"/>
    <col min="7687" max="7690" width="0" style="524" hidden="1" customWidth="1"/>
    <col min="7691" max="7691" width="12.28515625" style="524" customWidth="1"/>
    <col min="7692" max="7692" width="6.42578125" style="524" customWidth="1"/>
    <col min="7693" max="7693" width="12.28515625" style="524" customWidth="1"/>
    <col min="7694" max="7694" width="0" style="524" hidden="1" customWidth="1"/>
    <col min="7695" max="7695" width="3.7109375" style="524" customWidth="1"/>
    <col min="7696" max="7696" width="11.140625" style="524" bestFit="1" customWidth="1"/>
    <col min="7697" max="7698" width="10.5703125" style="524"/>
    <col min="7699" max="7699" width="11.140625" style="524" customWidth="1"/>
    <col min="7700" max="7929" width="10.5703125" style="524"/>
    <col min="7930" max="7937" width="0" style="524" hidden="1" customWidth="1"/>
    <col min="7938" max="7938" width="3.7109375" style="524" customWidth="1"/>
    <col min="7939" max="7939" width="3.85546875" style="524" customWidth="1"/>
    <col min="7940" max="7940" width="3.7109375" style="524" customWidth="1"/>
    <col min="7941" max="7941" width="12.7109375" style="524" customWidth="1"/>
    <col min="7942" max="7942" width="52.7109375" style="524" customWidth="1"/>
    <col min="7943" max="7946" width="0" style="524" hidden="1" customWidth="1"/>
    <col min="7947" max="7947" width="12.28515625" style="524" customWidth="1"/>
    <col min="7948" max="7948" width="6.42578125" style="524" customWidth="1"/>
    <col min="7949" max="7949" width="12.28515625" style="524" customWidth="1"/>
    <col min="7950" max="7950" width="0" style="524" hidden="1" customWidth="1"/>
    <col min="7951" max="7951" width="3.7109375" style="524" customWidth="1"/>
    <col min="7952" max="7952" width="11.140625" style="524" bestFit="1" customWidth="1"/>
    <col min="7953" max="7954" width="10.5703125" style="524"/>
    <col min="7955" max="7955" width="11.140625" style="524" customWidth="1"/>
    <col min="7956" max="8185" width="10.5703125" style="524"/>
    <col min="8186" max="8193" width="0" style="524" hidden="1" customWidth="1"/>
    <col min="8194" max="8194" width="3.7109375" style="524" customWidth="1"/>
    <col min="8195" max="8195" width="3.85546875" style="524" customWidth="1"/>
    <col min="8196" max="8196" width="3.7109375" style="524" customWidth="1"/>
    <col min="8197" max="8197" width="12.7109375" style="524" customWidth="1"/>
    <col min="8198" max="8198" width="52.7109375" style="524" customWidth="1"/>
    <col min="8199" max="8202" width="0" style="524" hidden="1" customWidth="1"/>
    <col min="8203" max="8203" width="12.28515625" style="524" customWidth="1"/>
    <col min="8204" max="8204" width="6.42578125" style="524" customWidth="1"/>
    <col min="8205" max="8205" width="12.28515625" style="524" customWidth="1"/>
    <col min="8206" max="8206" width="0" style="524" hidden="1" customWidth="1"/>
    <col min="8207" max="8207" width="3.7109375" style="524" customWidth="1"/>
    <col min="8208" max="8208" width="11.140625" style="524" bestFit="1" customWidth="1"/>
    <col min="8209" max="8210" width="10.5703125" style="524"/>
    <col min="8211" max="8211" width="11.140625" style="524" customWidth="1"/>
    <col min="8212" max="8441" width="10.5703125" style="524"/>
    <col min="8442" max="8449" width="0" style="524" hidden="1" customWidth="1"/>
    <col min="8450" max="8450" width="3.7109375" style="524" customWidth="1"/>
    <col min="8451" max="8451" width="3.85546875" style="524" customWidth="1"/>
    <col min="8452" max="8452" width="3.7109375" style="524" customWidth="1"/>
    <col min="8453" max="8453" width="12.7109375" style="524" customWidth="1"/>
    <col min="8454" max="8454" width="52.7109375" style="524" customWidth="1"/>
    <col min="8455" max="8458" width="0" style="524" hidden="1" customWidth="1"/>
    <col min="8459" max="8459" width="12.28515625" style="524" customWidth="1"/>
    <col min="8460" max="8460" width="6.42578125" style="524" customWidth="1"/>
    <col min="8461" max="8461" width="12.28515625" style="524" customWidth="1"/>
    <col min="8462" max="8462" width="0" style="524" hidden="1" customWidth="1"/>
    <col min="8463" max="8463" width="3.7109375" style="524" customWidth="1"/>
    <col min="8464" max="8464" width="11.140625" style="524" bestFit="1" customWidth="1"/>
    <col min="8465" max="8466" width="10.5703125" style="524"/>
    <col min="8467" max="8467" width="11.140625" style="524" customWidth="1"/>
    <col min="8468" max="8697" width="10.5703125" style="524"/>
    <col min="8698" max="8705" width="0" style="524" hidden="1" customWidth="1"/>
    <col min="8706" max="8706" width="3.7109375" style="524" customWidth="1"/>
    <col min="8707" max="8707" width="3.85546875" style="524" customWidth="1"/>
    <col min="8708" max="8708" width="3.7109375" style="524" customWidth="1"/>
    <col min="8709" max="8709" width="12.7109375" style="524" customWidth="1"/>
    <col min="8710" max="8710" width="52.7109375" style="524" customWidth="1"/>
    <col min="8711" max="8714" width="0" style="524" hidden="1" customWidth="1"/>
    <col min="8715" max="8715" width="12.28515625" style="524" customWidth="1"/>
    <col min="8716" max="8716" width="6.42578125" style="524" customWidth="1"/>
    <col min="8717" max="8717" width="12.28515625" style="524" customWidth="1"/>
    <col min="8718" max="8718" width="0" style="524" hidden="1" customWidth="1"/>
    <col min="8719" max="8719" width="3.7109375" style="524" customWidth="1"/>
    <col min="8720" max="8720" width="11.140625" style="524" bestFit="1" customWidth="1"/>
    <col min="8721" max="8722" width="10.5703125" style="524"/>
    <col min="8723" max="8723" width="11.140625" style="524" customWidth="1"/>
    <col min="8724" max="8953" width="10.5703125" style="524"/>
    <col min="8954" max="8961" width="0" style="524" hidden="1" customWidth="1"/>
    <col min="8962" max="8962" width="3.7109375" style="524" customWidth="1"/>
    <col min="8963" max="8963" width="3.85546875" style="524" customWidth="1"/>
    <col min="8964" max="8964" width="3.7109375" style="524" customWidth="1"/>
    <col min="8965" max="8965" width="12.7109375" style="524" customWidth="1"/>
    <col min="8966" max="8966" width="52.7109375" style="524" customWidth="1"/>
    <col min="8967" max="8970" width="0" style="524" hidden="1" customWidth="1"/>
    <col min="8971" max="8971" width="12.28515625" style="524" customWidth="1"/>
    <col min="8972" max="8972" width="6.42578125" style="524" customWidth="1"/>
    <col min="8973" max="8973" width="12.28515625" style="524" customWidth="1"/>
    <col min="8974" max="8974" width="0" style="524" hidden="1" customWidth="1"/>
    <col min="8975" max="8975" width="3.7109375" style="524" customWidth="1"/>
    <col min="8976" max="8976" width="11.140625" style="524" bestFit="1" customWidth="1"/>
    <col min="8977" max="8978" width="10.5703125" style="524"/>
    <col min="8979" max="8979" width="11.140625" style="524" customWidth="1"/>
    <col min="8980" max="9209" width="10.5703125" style="524"/>
    <col min="9210" max="9217" width="0" style="524" hidden="1" customWidth="1"/>
    <col min="9218" max="9218" width="3.7109375" style="524" customWidth="1"/>
    <col min="9219" max="9219" width="3.85546875" style="524" customWidth="1"/>
    <col min="9220" max="9220" width="3.7109375" style="524" customWidth="1"/>
    <col min="9221" max="9221" width="12.7109375" style="524" customWidth="1"/>
    <col min="9222" max="9222" width="52.7109375" style="524" customWidth="1"/>
    <col min="9223" max="9226" width="0" style="524" hidden="1" customWidth="1"/>
    <col min="9227" max="9227" width="12.28515625" style="524" customWidth="1"/>
    <col min="9228" max="9228" width="6.42578125" style="524" customWidth="1"/>
    <col min="9229" max="9229" width="12.28515625" style="524" customWidth="1"/>
    <col min="9230" max="9230" width="0" style="524" hidden="1" customWidth="1"/>
    <col min="9231" max="9231" width="3.7109375" style="524" customWidth="1"/>
    <col min="9232" max="9232" width="11.140625" style="524" bestFit="1" customWidth="1"/>
    <col min="9233" max="9234" width="10.5703125" style="524"/>
    <col min="9235" max="9235" width="11.140625" style="524" customWidth="1"/>
    <col min="9236" max="9465" width="10.5703125" style="524"/>
    <col min="9466" max="9473" width="0" style="524" hidden="1" customWidth="1"/>
    <col min="9474" max="9474" width="3.7109375" style="524" customWidth="1"/>
    <col min="9475" max="9475" width="3.85546875" style="524" customWidth="1"/>
    <col min="9476" max="9476" width="3.7109375" style="524" customWidth="1"/>
    <col min="9477" max="9477" width="12.7109375" style="524" customWidth="1"/>
    <col min="9478" max="9478" width="52.7109375" style="524" customWidth="1"/>
    <col min="9479" max="9482" width="0" style="524" hidden="1" customWidth="1"/>
    <col min="9483" max="9483" width="12.28515625" style="524" customWidth="1"/>
    <col min="9484" max="9484" width="6.42578125" style="524" customWidth="1"/>
    <col min="9485" max="9485" width="12.28515625" style="524" customWidth="1"/>
    <col min="9486" max="9486" width="0" style="524" hidden="1" customWidth="1"/>
    <col min="9487" max="9487" width="3.7109375" style="524" customWidth="1"/>
    <col min="9488" max="9488" width="11.140625" style="524" bestFit="1" customWidth="1"/>
    <col min="9489" max="9490" width="10.5703125" style="524"/>
    <col min="9491" max="9491" width="11.140625" style="524" customWidth="1"/>
    <col min="9492" max="9721" width="10.5703125" style="524"/>
    <col min="9722" max="9729" width="0" style="524" hidden="1" customWidth="1"/>
    <col min="9730" max="9730" width="3.7109375" style="524" customWidth="1"/>
    <col min="9731" max="9731" width="3.85546875" style="524" customWidth="1"/>
    <col min="9732" max="9732" width="3.7109375" style="524" customWidth="1"/>
    <col min="9733" max="9733" width="12.7109375" style="524" customWidth="1"/>
    <col min="9734" max="9734" width="52.7109375" style="524" customWidth="1"/>
    <col min="9735" max="9738" width="0" style="524" hidden="1" customWidth="1"/>
    <col min="9739" max="9739" width="12.28515625" style="524" customWidth="1"/>
    <col min="9740" max="9740" width="6.42578125" style="524" customWidth="1"/>
    <col min="9741" max="9741" width="12.28515625" style="524" customWidth="1"/>
    <col min="9742" max="9742" width="0" style="524" hidden="1" customWidth="1"/>
    <col min="9743" max="9743" width="3.7109375" style="524" customWidth="1"/>
    <col min="9744" max="9744" width="11.140625" style="524" bestFit="1" customWidth="1"/>
    <col min="9745" max="9746" width="10.5703125" style="524"/>
    <col min="9747" max="9747" width="11.140625" style="524" customWidth="1"/>
    <col min="9748" max="9977" width="10.5703125" style="524"/>
    <col min="9978" max="9985" width="0" style="524" hidden="1" customWidth="1"/>
    <col min="9986" max="9986" width="3.7109375" style="524" customWidth="1"/>
    <col min="9987" max="9987" width="3.85546875" style="524" customWidth="1"/>
    <col min="9988" max="9988" width="3.7109375" style="524" customWidth="1"/>
    <col min="9989" max="9989" width="12.7109375" style="524" customWidth="1"/>
    <col min="9990" max="9990" width="52.7109375" style="524" customWidth="1"/>
    <col min="9991" max="9994" width="0" style="524" hidden="1" customWidth="1"/>
    <col min="9995" max="9995" width="12.28515625" style="524" customWidth="1"/>
    <col min="9996" max="9996" width="6.42578125" style="524" customWidth="1"/>
    <col min="9997" max="9997" width="12.28515625" style="524" customWidth="1"/>
    <col min="9998" max="9998" width="0" style="524" hidden="1" customWidth="1"/>
    <col min="9999" max="9999" width="3.7109375" style="524" customWidth="1"/>
    <col min="10000" max="10000" width="11.140625" style="524" bestFit="1" customWidth="1"/>
    <col min="10001" max="10002" width="10.5703125" style="524"/>
    <col min="10003" max="10003" width="11.140625" style="524" customWidth="1"/>
    <col min="10004" max="10233" width="10.5703125" style="524"/>
    <col min="10234" max="10241" width="0" style="524" hidden="1" customWidth="1"/>
    <col min="10242" max="10242" width="3.7109375" style="524" customWidth="1"/>
    <col min="10243" max="10243" width="3.85546875" style="524" customWidth="1"/>
    <col min="10244" max="10244" width="3.7109375" style="524" customWidth="1"/>
    <col min="10245" max="10245" width="12.7109375" style="524" customWidth="1"/>
    <col min="10246" max="10246" width="52.7109375" style="524" customWidth="1"/>
    <col min="10247" max="10250" width="0" style="524" hidden="1" customWidth="1"/>
    <col min="10251" max="10251" width="12.28515625" style="524" customWidth="1"/>
    <col min="10252" max="10252" width="6.42578125" style="524" customWidth="1"/>
    <col min="10253" max="10253" width="12.28515625" style="524" customWidth="1"/>
    <col min="10254" max="10254" width="0" style="524" hidden="1" customWidth="1"/>
    <col min="10255" max="10255" width="3.7109375" style="524" customWidth="1"/>
    <col min="10256" max="10256" width="11.140625" style="524" bestFit="1" customWidth="1"/>
    <col min="10257" max="10258" width="10.5703125" style="524"/>
    <col min="10259" max="10259" width="11.140625" style="524" customWidth="1"/>
    <col min="10260" max="10489" width="10.5703125" style="524"/>
    <col min="10490" max="10497" width="0" style="524" hidden="1" customWidth="1"/>
    <col min="10498" max="10498" width="3.7109375" style="524" customWidth="1"/>
    <col min="10499" max="10499" width="3.85546875" style="524" customWidth="1"/>
    <col min="10500" max="10500" width="3.7109375" style="524" customWidth="1"/>
    <col min="10501" max="10501" width="12.7109375" style="524" customWidth="1"/>
    <col min="10502" max="10502" width="52.7109375" style="524" customWidth="1"/>
    <col min="10503" max="10506" width="0" style="524" hidden="1" customWidth="1"/>
    <col min="10507" max="10507" width="12.28515625" style="524" customWidth="1"/>
    <col min="10508" max="10508" width="6.42578125" style="524" customWidth="1"/>
    <col min="10509" max="10509" width="12.28515625" style="524" customWidth="1"/>
    <col min="10510" max="10510" width="0" style="524" hidden="1" customWidth="1"/>
    <col min="10511" max="10511" width="3.7109375" style="524" customWidth="1"/>
    <col min="10512" max="10512" width="11.140625" style="524" bestFit="1" customWidth="1"/>
    <col min="10513" max="10514" width="10.5703125" style="524"/>
    <col min="10515" max="10515" width="11.140625" style="524" customWidth="1"/>
    <col min="10516" max="10745" width="10.5703125" style="524"/>
    <col min="10746" max="10753" width="0" style="524" hidden="1" customWidth="1"/>
    <col min="10754" max="10754" width="3.7109375" style="524" customWidth="1"/>
    <col min="10755" max="10755" width="3.85546875" style="524" customWidth="1"/>
    <col min="10756" max="10756" width="3.7109375" style="524" customWidth="1"/>
    <col min="10757" max="10757" width="12.7109375" style="524" customWidth="1"/>
    <col min="10758" max="10758" width="52.7109375" style="524" customWidth="1"/>
    <col min="10759" max="10762" width="0" style="524" hidden="1" customWidth="1"/>
    <col min="10763" max="10763" width="12.28515625" style="524" customWidth="1"/>
    <col min="10764" max="10764" width="6.42578125" style="524" customWidth="1"/>
    <col min="10765" max="10765" width="12.28515625" style="524" customWidth="1"/>
    <col min="10766" max="10766" width="0" style="524" hidden="1" customWidth="1"/>
    <col min="10767" max="10767" width="3.7109375" style="524" customWidth="1"/>
    <col min="10768" max="10768" width="11.140625" style="524" bestFit="1" customWidth="1"/>
    <col min="10769" max="10770" width="10.5703125" style="524"/>
    <col min="10771" max="10771" width="11.140625" style="524" customWidth="1"/>
    <col min="10772" max="11001" width="10.5703125" style="524"/>
    <col min="11002" max="11009" width="0" style="524" hidden="1" customWidth="1"/>
    <col min="11010" max="11010" width="3.7109375" style="524" customWidth="1"/>
    <col min="11011" max="11011" width="3.85546875" style="524" customWidth="1"/>
    <col min="11012" max="11012" width="3.7109375" style="524" customWidth="1"/>
    <col min="11013" max="11013" width="12.7109375" style="524" customWidth="1"/>
    <col min="11014" max="11014" width="52.7109375" style="524" customWidth="1"/>
    <col min="11015" max="11018" width="0" style="524" hidden="1" customWidth="1"/>
    <col min="11019" max="11019" width="12.28515625" style="524" customWidth="1"/>
    <col min="11020" max="11020" width="6.42578125" style="524" customWidth="1"/>
    <col min="11021" max="11021" width="12.28515625" style="524" customWidth="1"/>
    <col min="11022" max="11022" width="0" style="524" hidden="1" customWidth="1"/>
    <col min="11023" max="11023" width="3.7109375" style="524" customWidth="1"/>
    <col min="11024" max="11024" width="11.140625" style="524" bestFit="1" customWidth="1"/>
    <col min="11025" max="11026" width="10.5703125" style="524"/>
    <col min="11027" max="11027" width="11.140625" style="524" customWidth="1"/>
    <col min="11028" max="11257" width="10.5703125" style="524"/>
    <col min="11258" max="11265" width="0" style="524" hidden="1" customWidth="1"/>
    <col min="11266" max="11266" width="3.7109375" style="524" customWidth="1"/>
    <col min="11267" max="11267" width="3.85546875" style="524" customWidth="1"/>
    <col min="11268" max="11268" width="3.7109375" style="524" customWidth="1"/>
    <col min="11269" max="11269" width="12.7109375" style="524" customWidth="1"/>
    <col min="11270" max="11270" width="52.7109375" style="524" customWidth="1"/>
    <col min="11271" max="11274" width="0" style="524" hidden="1" customWidth="1"/>
    <col min="11275" max="11275" width="12.28515625" style="524" customWidth="1"/>
    <col min="11276" max="11276" width="6.42578125" style="524" customWidth="1"/>
    <col min="11277" max="11277" width="12.28515625" style="524" customWidth="1"/>
    <col min="11278" max="11278" width="0" style="524" hidden="1" customWidth="1"/>
    <col min="11279" max="11279" width="3.7109375" style="524" customWidth="1"/>
    <col min="11280" max="11280" width="11.140625" style="524" bestFit="1" customWidth="1"/>
    <col min="11281" max="11282" width="10.5703125" style="524"/>
    <col min="11283" max="11283" width="11.140625" style="524" customWidth="1"/>
    <col min="11284" max="11513" width="10.5703125" style="524"/>
    <col min="11514" max="11521" width="0" style="524" hidden="1" customWidth="1"/>
    <col min="11522" max="11522" width="3.7109375" style="524" customWidth="1"/>
    <col min="11523" max="11523" width="3.85546875" style="524" customWidth="1"/>
    <col min="11524" max="11524" width="3.7109375" style="524" customWidth="1"/>
    <col min="11525" max="11525" width="12.7109375" style="524" customWidth="1"/>
    <col min="11526" max="11526" width="52.7109375" style="524" customWidth="1"/>
    <col min="11527" max="11530" width="0" style="524" hidden="1" customWidth="1"/>
    <col min="11531" max="11531" width="12.28515625" style="524" customWidth="1"/>
    <col min="11532" max="11532" width="6.42578125" style="524" customWidth="1"/>
    <col min="11533" max="11533" width="12.28515625" style="524" customWidth="1"/>
    <col min="11534" max="11534" width="0" style="524" hidden="1" customWidth="1"/>
    <col min="11535" max="11535" width="3.7109375" style="524" customWidth="1"/>
    <col min="11536" max="11536" width="11.140625" style="524" bestFit="1" customWidth="1"/>
    <col min="11537" max="11538" width="10.5703125" style="524"/>
    <col min="11539" max="11539" width="11.140625" style="524" customWidth="1"/>
    <col min="11540" max="11769" width="10.5703125" style="524"/>
    <col min="11770" max="11777" width="0" style="524" hidden="1" customWidth="1"/>
    <col min="11778" max="11778" width="3.7109375" style="524" customWidth="1"/>
    <col min="11779" max="11779" width="3.85546875" style="524" customWidth="1"/>
    <col min="11780" max="11780" width="3.7109375" style="524" customWidth="1"/>
    <col min="11781" max="11781" width="12.7109375" style="524" customWidth="1"/>
    <col min="11782" max="11782" width="52.7109375" style="524" customWidth="1"/>
    <col min="11783" max="11786" width="0" style="524" hidden="1" customWidth="1"/>
    <col min="11787" max="11787" width="12.28515625" style="524" customWidth="1"/>
    <col min="11788" max="11788" width="6.42578125" style="524" customWidth="1"/>
    <col min="11789" max="11789" width="12.28515625" style="524" customWidth="1"/>
    <col min="11790" max="11790" width="0" style="524" hidden="1" customWidth="1"/>
    <col min="11791" max="11791" width="3.7109375" style="524" customWidth="1"/>
    <col min="11792" max="11792" width="11.140625" style="524" bestFit="1" customWidth="1"/>
    <col min="11793" max="11794" width="10.5703125" style="524"/>
    <col min="11795" max="11795" width="11.140625" style="524" customWidth="1"/>
    <col min="11796" max="12025" width="10.5703125" style="524"/>
    <col min="12026" max="12033" width="0" style="524" hidden="1" customWidth="1"/>
    <col min="12034" max="12034" width="3.7109375" style="524" customWidth="1"/>
    <col min="12035" max="12035" width="3.85546875" style="524" customWidth="1"/>
    <col min="12036" max="12036" width="3.7109375" style="524" customWidth="1"/>
    <col min="12037" max="12037" width="12.7109375" style="524" customWidth="1"/>
    <col min="12038" max="12038" width="52.7109375" style="524" customWidth="1"/>
    <col min="12039" max="12042" width="0" style="524" hidden="1" customWidth="1"/>
    <col min="12043" max="12043" width="12.28515625" style="524" customWidth="1"/>
    <col min="12044" max="12044" width="6.42578125" style="524" customWidth="1"/>
    <col min="12045" max="12045" width="12.28515625" style="524" customWidth="1"/>
    <col min="12046" max="12046" width="0" style="524" hidden="1" customWidth="1"/>
    <col min="12047" max="12047" width="3.7109375" style="524" customWidth="1"/>
    <col min="12048" max="12048" width="11.140625" style="524" bestFit="1" customWidth="1"/>
    <col min="12049" max="12050" width="10.5703125" style="524"/>
    <col min="12051" max="12051" width="11.140625" style="524" customWidth="1"/>
    <col min="12052" max="12281" width="10.5703125" style="524"/>
    <col min="12282" max="12289" width="0" style="524" hidden="1" customWidth="1"/>
    <col min="12290" max="12290" width="3.7109375" style="524" customWidth="1"/>
    <col min="12291" max="12291" width="3.85546875" style="524" customWidth="1"/>
    <col min="12292" max="12292" width="3.7109375" style="524" customWidth="1"/>
    <col min="12293" max="12293" width="12.7109375" style="524" customWidth="1"/>
    <col min="12294" max="12294" width="52.7109375" style="524" customWidth="1"/>
    <col min="12295" max="12298" width="0" style="524" hidden="1" customWidth="1"/>
    <col min="12299" max="12299" width="12.28515625" style="524" customWidth="1"/>
    <col min="12300" max="12300" width="6.42578125" style="524" customWidth="1"/>
    <col min="12301" max="12301" width="12.28515625" style="524" customWidth="1"/>
    <col min="12302" max="12302" width="0" style="524" hidden="1" customWidth="1"/>
    <col min="12303" max="12303" width="3.7109375" style="524" customWidth="1"/>
    <col min="12304" max="12304" width="11.140625" style="524" bestFit="1" customWidth="1"/>
    <col min="12305" max="12306" width="10.5703125" style="524"/>
    <col min="12307" max="12307" width="11.140625" style="524" customWidth="1"/>
    <col min="12308" max="12537" width="10.5703125" style="524"/>
    <col min="12538" max="12545" width="0" style="524" hidden="1" customWidth="1"/>
    <col min="12546" max="12546" width="3.7109375" style="524" customWidth="1"/>
    <col min="12547" max="12547" width="3.85546875" style="524" customWidth="1"/>
    <col min="12548" max="12548" width="3.7109375" style="524" customWidth="1"/>
    <col min="12549" max="12549" width="12.7109375" style="524" customWidth="1"/>
    <col min="12550" max="12550" width="52.7109375" style="524" customWidth="1"/>
    <col min="12551" max="12554" width="0" style="524" hidden="1" customWidth="1"/>
    <col min="12555" max="12555" width="12.28515625" style="524" customWidth="1"/>
    <col min="12556" max="12556" width="6.42578125" style="524" customWidth="1"/>
    <col min="12557" max="12557" width="12.28515625" style="524" customWidth="1"/>
    <col min="12558" max="12558" width="0" style="524" hidden="1" customWidth="1"/>
    <col min="12559" max="12559" width="3.7109375" style="524" customWidth="1"/>
    <col min="12560" max="12560" width="11.140625" style="524" bestFit="1" customWidth="1"/>
    <col min="12561" max="12562" width="10.5703125" style="524"/>
    <col min="12563" max="12563" width="11.140625" style="524" customWidth="1"/>
    <col min="12564" max="12793" width="10.5703125" style="524"/>
    <col min="12794" max="12801" width="0" style="524" hidden="1" customWidth="1"/>
    <col min="12802" max="12802" width="3.7109375" style="524" customWidth="1"/>
    <col min="12803" max="12803" width="3.85546875" style="524" customWidth="1"/>
    <col min="12804" max="12804" width="3.7109375" style="524" customWidth="1"/>
    <col min="12805" max="12805" width="12.7109375" style="524" customWidth="1"/>
    <col min="12806" max="12806" width="52.7109375" style="524" customWidth="1"/>
    <col min="12807" max="12810" width="0" style="524" hidden="1" customWidth="1"/>
    <col min="12811" max="12811" width="12.28515625" style="524" customWidth="1"/>
    <col min="12812" max="12812" width="6.42578125" style="524" customWidth="1"/>
    <col min="12813" max="12813" width="12.28515625" style="524" customWidth="1"/>
    <col min="12814" max="12814" width="0" style="524" hidden="1" customWidth="1"/>
    <col min="12815" max="12815" width="3.7109375" style="524" customWidth="1"/>
    <col min="12816" max="12816" width="11.140625" style="524" bestFit="1" customWidth="1"/>
    <col min="12817" max="12818" width="10.5703125" style="524"/>
    <col min="12819" max="12819" width="11.140625" style="524" customWidth="1"/>
    <col min="12820" max="13049" width="10.5703125" style="524"/>
    <col min="13050" max="13057" width="0" style="524" hidden="1" customWidth="1"/>
    <col min="13058" max="13058" width="3.7109375" style="524" customWidth="1"/>
    <col min="13059" max="13059" width="3.85546875" style="524" customWidth="1"/>
    <col min="13060" max="13060" width="3.7109375" style="524" customWidth="1"/>
    <col min="13061" max="13061" width="12.7109375" style="524" customWidth="1"/>
    <col min="13062" max="13062" width="52.7109375" style="524" customWidth="1"/>
    <col min="13063" max="13066" width="0" style="524" hidden="1" customWidth="1"/>
    <col min="13067" max="13067" width="12.28515625" style="524" customWidth="1"/>
    <col min="13068" max="13068" width="6.42578125" style="524" customWidth="1"/>
    <col min="13069" max="13069" width="12.28515625" style="524" customWidth="1"/>
    <col min="13070" max="13070" width="0" style="524" hidden="1" customWidth="1"/>
    <col min="13071" max="13071" width="3.7109375" style="524" customWidth="1"/>
    <col min="13072" max="13072" width="11.140625" style="524" bestFit="1" customWidth="1"/>
    <col min="13073" max="13074" width="10.5703125" style="524"/>
    <col min="13075" max="13075" width="11.140625" style="524" customWidth="1"/>
    <col min="13076" max="13305" width="10.5703125" style="524"/>
    <col min="13306" max="13313" width="0" style="524" hidden="1" customWidth="1"/>
    <col min="13314" max="13314" width="3.7109375" style="524" customWidth="1"/>
    <col min="13315" max="13315" width="3.85546875" style="524" customWidth="1"/>
    <col min="13316" max="13316" width="3.7109375" style="524" customWidth="1"/>
    <col min="13317" max="13317" width="12.7109375" style="524" customWidth="1"/>
    <col min="13318" max="13318" width="52.7109375" style="524" customWidth="1"/>
    <col min="13319" max="13322" width="0" style="524" hidden="1" customWidth="1"/>
    <col min="13323" max="13323" width="12.28515625" style="524" customWidth="1"/>
    <col min="13324" max="13324" width="6.42578125" style="524" customWidth="1"/>
    <col min="13325" max="13325" width="12.28515625" style="524" customWidth="1"/>
    <col min="13326" max="13326" width="0" style="524" hidden="1" customWidth="1"/>
    <col min="13327" max="13327" width="3.7109375" style="524" customWidth="1"/>
    <col min="13328" max="13328" width="11.140625" style="524" bestFit="1" customWidth="1"/>
    <col min="13329" max="13330" width="10.5703125" style="524"/>
    <col min="13331" max="13331" width="11.140625" style="524" customWidth="1"/>
    <col min="13332" max="13561" width="10.5703125" style="524"/>
    <col min="13562" max="13569" width="0" style="524" hidden="1" customWidth="1"/>
    <col min="13570" max="13570" width="3.7109375" style="524" customWidth="1"/>
    <col min="13571" max="13571" width="3.85546875" style="524" customWidth="1"/>
    <col min="13572" max="13572" width="3.7109375" style="524" customWidth="1"/>
    <col min="13573" max="13573" width="12.7109375" style="524" customWidth="1"/>
    <col min="13574" max="13574" width="52.7109375" style="524" customWidth="1"/>
    <col min="13575" max="13578" width="0" style="524" hidden="1" customWidth="1"/>
    <col min="13579" max="13579" width="12.28515625" style="524" customWidth="1"/>
    <col min="13580" max="13580" width="6.42578125" style="524" customWidth="1"/>
    <col min="13581" max="13581" width="12.28515625" style="524" customWidth="1"/>
    <col min="13582" max="13582" width="0" style="524" hidden="1" customWidth="1"/>
    <col min="13583" max="13583" width="3.7109375" style="524" customWidth="1"/>
    <col min="13584" max="13584" width="11.140625" style="524" bestFit="1" customWidth="1"/>
    <col min="13585" max="13586" width="10.5703125" style="524"/>
    <col min="13587" max="13587" width="11.140625" style="524" customWidth="1"/>
    <col min="13588" max="13817" width="10.5703125" style="524"/>
    <col min="13818" max="13825" width="0" style="524" hidden="1" customWidth="1"/>
    <col min="13826" max="13826" width="3.7109375" style="524" customWidth="1"/>
    <col min="13827" max="13827" width="3.85546875" style="524" customWidth="1"/>
    <col min="13828" max="13828" width="3.7109375" style="524" customWidth="1"/>
    <col min="13829" max="13829" width="12.7109375" style="524" customWidth="1"/>
    <col min="13830" max="13830" width="52.7109375" style="524" customWidth="1"/>
    <col min="13831" max="13834" width="0" style="524" hidden="1" customWidth="1"/>
    <col min="13835" max="13835" width="12.28515625" style="524" customWidth="1"/>
    <col min="13836" max="13836" width="6.42578125" style="524" customWidth="1"/>
    <col min="13837" max="13837" width="12.28515625" style="524" customWidth="1"/>
    <col min="13838" max="13838" width="0" style="524" hidden="1" customWidth="1"/>
    <col min="13839" max="13839" width="3.7109375" style="524" customWidth="1"/>
    <col min="13840" max="13840" width="11.140625" style="524" bestFit="1" customWidth="1"/>
    <col min="13841" max="13842" width="10.5703125" style="524"/>
    <col min="13843" max="13843" width="11.140625" style="524" customWidth="1"/>
    <col min="13844" max="14073" width="10.5703125" style="524"/>
    <col min="14074" max="14081" width="0" style="524" hidden="1" customWidth="1"/>
    <col min="14082" max="14082" width="3.7109375" style="524" customWidth="1"/>
    <col min="14083" max="14083" width="3.85546875" style="524" customWidth="1"/>
    <col min="14084" max="14084" width="3.7109375" style="524" customWidth="1"/>
    <col min="14085" max="14085" width="12.7109375" style="524" customWidth="1"/>
    <col min="14086" max="14086" width="52.7109375" style="524" customWidth="1"/>
    <col min="14087" max="14090" width="0" style="524" hidden="1" customWidth="1"/>
    <col min="14091" max="14091" width="12.28515625" style="524" customWidth="1"/>
    <col min="14092" max="14092" width="6.42578125" style="524" customWidth="1"/>
    <col min="14093" max="14093" width="12.28515625" style="524" customWidth="1"/>
    <col min="14094" max="14094" width="0" style="524" hidden="1" customWidth="1"/>
    <col min="14095" max="14095" width="3.7109375" style="524" customWidth="1"/>
    <col min="14096" max="14096" width="11.140625" style="524" bestFit="1" customWidth="1"/>
    <col min="14097" max="14098" width="10.5703125" style="524"/>
    <col min="14099" max="14099" width="11.140625" style="524" customWidth="1"/>
    <col min="14100" max="14329" width="10.5703125" style="524"/>
    <col min="14330" max="14337" width="0" style="524" hidden="1" customWidth="1"/>
    <col min="14338" max="14338" width="3.7109375" style="524" customWidth="1"/>
    <col min="14339" max="14339" width="3.85546875" style="524" customWidth="1"/>
    <col min="14340" max="14340" width="3.7109375" style="524" customWidth="1"/>
    <col min="14341" max="14341" width="12.7109375" style="524" customWidth="1"/>
    <col min="14342" max="14342" width="52.7109375" style="524" customWidth="1"/>
    <col min="14343" max="14346" width="0" style="524" hidden="1" customWidth="1"/>
    <col min="14347" max="14347" width="12.28515625" style="524" customWidth="1"/>
    <col min="14348" max="14348" width="6.42578125" style="524" customWidth="1"/>
    <col min="14349" max="14349" width="12.28515625" style="524" customWidth="1"/>
    <col min="14350" max="14350" width="0" style="524" hidden="1" customWidth="1"/>
    <col min="14351" max="14351" width="3.7109375" style="524" customWidth="1"/>
    <col min="14352" max="14352" width="11.140625" style="524" bestFit="1" customWidth="1"/>
    <col min="14353" max="14354" width="10.5703125" style="524"/>
    <col min="14355" max="14355" width="11.140625" style="524" customWidth="1"/>
    <col min="14356" max="14585" width="10.5703125" style="524"/>
    <col min="14586" max="14593" width="0" style="524" hidden="1" customWidth="1"/>
    <col min="14594" max="14594" width="3.7109375" style="524" customWidth="1"/>
    <col min="14595" max="14595" width="3.85546875" style="524" customWidth="1"/>
    <col min="14596" max="14596" width="3.7109375" style="524" customWidth="1"/>
    <col min="14597" max="14597" width="12.7109375" style="524" customWidth="1"/>
    <col min="14598" max="14598" width="52.7109375" style="524" customWidth="1"/>
    <col min="14599" max="14602" width="0" style="524" hidden="1" customWidth="1"/>
    <col min="14603" max="14603" width="12.28515625" style="524" customWidth="1"/>
    <col min="14604" max="14604" width="6.42578125" style="524" customWidth="1"/>
    <col min="14605" max="14605" width="12.28515625" style="524" customWidth="1"/>
    <col min="14606" max="14606" width="0" style="524" hidden="1" customWidth="1"/>
    <col min="14607" max="14607" width="3.7109375" style="524" customWidth="1"/>
    <col min="14608" max="14608" width="11.140625" style="524" bestFit="1" customWidth="1"/>
    <col min="14609" max="14610" width="10.5703125" style="524"/>
    <col min="14611" max="14611" width="11.140625" style="524" customWidth="1"/>
    <col min="14612" max="14841" width="10.5703125" style="524"/>
    <col min="14842" max="14849" width="0" style="524" hidden="1" customWidth="1"/>
    <col min="14850" max="14850" width="3.7109375" style="524" customWidth="1"/>
    <col min="14851" max="14851" width="3.85546875" style="524" customWidth="1"/>
    <col min="14852" max="14852" width="3.7109375" style="524" customWidth="1"/>
    <col min="14853" max="14853" width="12.7109375" style="524" customWidth="1"/>
    <col min="14854" max="14854" width="52.7109375" style="524" customWidth="1"/>
    <col min="14855" max="14858" width="0" style="524" hidden="1" customWidth="1"/>
    <col min="14859" max="14859" width="12.28515625" style="524" customWidth="1"/>
    <col min="14860" max="14860" width="6.42578125" style="524" customWidth="1"/>
    <col min="14861" max="14861" width="12.28515625" style="524" customWidth="1"/>
    <col min="14862" max="14862" width="0" style="524" hidden="1" customWidth="1"/>
    <col min="14863" max="14863" width="3.7109375" style="524" customWidth="1"/>
    <col min="14864" max="14864" width="11.140625" style="524" bestFit="1" customWidth="1"/>
    <col min="14865" max="14866" width="10.5703125" style="524"/>
    <col min="14867" max="14867" width="11.140625" style="524" customWidth="1"/>
    <col min="14868" max="15097" width="10.5703125" style="524"/>
    <col min="15098" max="15105" width="0" style="524" hidden="1" customWidth="1"/>
    <col min="15106" max="15106" width="3.7109375" style="524" customWidth="1"/>
    <col min="15107" max="15107" width="3.85546875" style="524" customWidth="1"/>
    <col min="15108" max="15108" width="3.7109375" style="524" customWidth="1"/>
    <col min="15109" max="15109" width="12.7109375" style="524" customWidth="1"/>
    <col min="15110" max="15110" width="52.7109375" style="524" customWidth="1"/>
    <col min="15111" max="15114" width="0" style="524" hidden="1" customWidth="1"/>
    <col min="15115" max="15115" width="12.28515625" style="524" customWidth="1"/>
    <col min="15116" max="15116" width="6.42578125" style="524" customWidth="1"/>
    <col min="15117" max="15117" width="12.28515625" style="524" customWidth="1"/>
    <col min="15118" max="15118" width="0" style="524" hidden="1" customWidth="1"/>
    <col min="15119" max="15119" width="3.7109375" style="524" customWidth="1"/>
    <col min="15120" max="15120" width="11.140625" style="524" bestFit="1" customWidth="1"/>
    <col min="15121" max="15122" width="10.5703125" style="524"/>
    <col min="15123" max="15123" width="11.140625" style="524" customWidth="1"/>
    <col min="15124" max="15353" width="10.5703125" style="524"/>
    <col min="15354" max="15361" width="0" style="524" hidden="1" customWidth="1"/>
    <col min="15362" max="15362" width="3.7109375" style="524" customWidth="1"/>
    <col min="15363" max="15363" width="3.85546875" style="524" customWidth="1"/>
    <col min="15364" max="15364" width="3.7109375" style="524" customWidth="1"/>
    <col min="15365" max="15365" width="12.7109375" style="524" customWidth="1"/>
    <col min="15366" max="15366" width="52.7109375" style="524" customWidth="1"/>
    <col min="15367" max="15370" width="0" style="524" hidden="1" customWidth="1"/>
    <col min="15371" max="15371" width="12.28515625" style="524" customWidth="1"/>
    <col min="15372" max="15372" width="6.42578125" style="524" customWidth="1"/>
    <col min="15373" max="15373" width="12.28515625" style="524" customWidth="1"/>
    <col min="15374" max="15374" width="0" style="524" hidden="1" customWidth="1"/>
    <col min="15375" max="15375" width="3.7109375" style="524" customWidth="1"/>
    <col min="15376" max="15376" width="11.140625" style="524" bestFit="1" customWidth="1"/>
    <col min="15377" max="15378" width="10.5703125" style="524"/>
    <col min="15379" max="15379" width="11.140625" style="524" customWidth="1"/>
    <col min="15380" max="15609" width="10.5703125" style="524"/>
    <col min="15610" max="15617" width="0" style="524" hidden="1" customWidth="1"/>
    <col min="15618" max="15618" width="3.7109375" style="524" customWidth="1"/>
    <col min="15619" max="15619" width="3.85546875" style="524" customWidth="1"/>
    <col min="15620" max="15620" width="3.7109375" style="524" customWidth="1"/>
    <col min="15621" max="15621" width="12.7109375" style="524" customWidth="1"/>
    <col min="15622" max="15622" width="52.7109375" style="524" customWidth="1"/>
    <col min="15623" max="15626" width="0" style="524" hidden="1" customWidth="1"/>
    <col min="15627" max="15627" width="12.28515625" style="524" customWidth="1"/>
    <col min="15628" max="15628" width="6.42578125" style="524" customWidth="1"/>
    <col min="15629" max="15629" width="12.28515625" style="524" customWidth="1"/>
    <col min="15630" max="15630" width="0" style="524" hidden="1" customWidth="1"/>
    <col min="15631" max="15631" width="3.7109375" style="524" customWidth="1"/>
    <col min="15632" max="15632" width="11.140625" style="524" bestFit="1" customWidth="1"/>
    <col min="15633" max="15634" width="10.5703125" style="524"/>
    <col min="15635" max="15635" width="11.140625" style="524" customWidth="1"/>
    <col min="15636" max="15865" width="10.5703125" style="524"/>
    <col min="15866" max="15873" width="0" style="524" hidden="1" customWidth="1"/>
    <col min="15874" max="15874" width="3.7109375" style="524" customWidth="1"/>
    <col min="15875" max="15875" width="3.85546875" style="524" customWidth="1"/>
    <col min="15876" max="15876" width="3.7109375" style="524" customWidth="1"/>
    <col min="15877" max="15877" width="12.7109375" style="524" customWidth="1"/>
    <col min="15878" max="15878" width="52.7109375" style="524" customWidth="1"/>
    <col min="15879" max="15882" width="0" style="524" hidden="1" customWidth="1"/>
    <col min="15883" max="15883" width="12.28515625" style="524" customWidth="1"/>
    <col min="15884" max="15884" width="6.42578125" style="524" customWidth="1"/>
    <col min="15885" max="15885" width="12.28515625" style="524" customWidth="1"/>
    <col min="15886" max="15886" width="0" style="524" hidden="1" customWidth="1"/>
    <col min="15887" max="15887" width="3.7109375" style="524" customWidth="1"/>
    <col min="15888" max="15888" width="11.140625" style="524" bestFit="1" customWidth="1"/>
    <col min="15889" max="15890" width="10.5703125" style="524"/>
    <col min="15891" max="15891" width="11.140625" style="524" customWidth="1"/>
    <col min="15892" max="16121" width="10.5703125" style="524"/>
    <col min="16122" max="16129" width="0" style="524" hidden="1" customWidth="1"/>
    <col min="16130" max="16130" width="3.7109375" style="524" customWidth="1"/>
    <col min="16131" max="16131" width="3.85546875" style="524" customWidth="1"/>
    <col min="16132" max="16132" width="3.7109375" style="524" customWidth="1"/>
    <col min="16133" max="16133" width="12.7109375" style="524" customWidth="1"/>
    <col min="16134" max="16134" width="52.7109375" style="524" customWidth="1"/>
    <col min="16135" max="16138" width="0" style="524" hidden="1" customWidth="1"/>
    <col min="16139" max="16139" width="12.28515625" style="524" customWidth="1"/>
    <col min="16140" max="16140" width="6.42578125" style="524" customWidth="1"/>
    <col min="16141" max="16141" width="12.28515625" style="524" customWidth="1"/>
    <col min="16142" max="16142" width="0" style="524" hidden="1" customWidth="1"/>
    <col min="16143" max="16143" width="3.7109375" style="524" customWidth="1"/>
    <col min="16144" max="16144" width="11.140625" style="524" bestFit="1" customWidth="1"/>
    <col min="16145" max="16146" width="10.5703125" style="524"/>
    <col min="16147" max="16147" width="11.140625" style="524" customWidth="1"/>
    <col min="16148" max="16384" width="10.5703125" style="524"/>
  </cols>
  <sheetData>
    <row r="1" spans="1:29" hidden="1">
      <c r="Q1" s="584"/>
      <c r="R1" s="584"/>
    </row>
    <row r="2" spans="1:29" hidden="1">
      <c r="U2" s="584"/>
    </row>
    <row r="3" spans="1:29" hidden="1"/>
    <row r="4" spans="1:29" ht="3" customHeight="1">
      <c r="J4" s="530"/>
      <c r="K4" s="530"/>
      <c r="L4" s="525"/>
      <c r="M4" s="525"/>
      <c r="N4" s="525"/>
      <c r="O4" s="533"/>
      <c r="P4" s="533"/>
      <c r="Q4" s="533"/>
      <c r="R4" s="533"/>
      <c r="S4" s="533"/>
      <c r="T4" s="533"/>
      <c r="U4" s="533"/>
    </row>
    <row r="5" spans="1:29" ht="22.5" customHeight="1">
      <c r="J5" s="530"/>
      <c r="K5" s="530"/>
      <c r="L5" s="1227" t="s">
        <v>632</v>
      </c>
      <c r="M5" s="1227"/>
      <c r="N5" s="1227"/>
      <c r="O5" s="1227"/>
      <c r="P5" s="1227"/>
      <c r="Q5" s="1227"/>
      <c r="R5" s="1227"/>
      <c r="S5" s="1227"/>
      <c r="T5" s="1227"/>
      <c r="U5" s="665"/>
    </row>
    <row r="6" spans="1:29" ht="3" customHeight="1">
      <c r="J6" s="530"/>
      <c r="K6" s="530"/>
      <c r="L6" s="525"/>
      <c r="M6" s="525"/>
      <c r="N6" s="525"/>
      <c r="O6" s="529"/>
      <c r="P6" s="529"/>
      <c r="Q6" s="529"/>
      <c r="R6" s="529"/>
      <c r="S6" s="529"/>
      <c r="T6" s="529"/>
      <c r="U6" s="529"/>
      <c r="V6" s="533"/>
    </row>
    <row r="7" spans="1:29" s="571" customFormat="1" ht="22.5">
      <c r="A7" s="591"/>
      <c r="B7" s="591"/>
      <c r="C7" s="591"/>
      <c r="D7" s="591"/>
      <c r="E7" s="591"/>
      <c r="F7" s="591"/>
      <c r="G7" s="591"/>
      <c r="H7" s="591"/>
      <c r="L7" s="500"/>
      <c r="M7" s="618" t="s">
        <v>502</v>
      </c>
      <c r="N7" s="667"/>
      <c r="O7" s="1233" t="str">
        <f>IF(NameOrPr_ch="",IF(NameOrPr="","",NameOrPr),NameOrPr_ch)</f>
        <v>Комитет по тарифам и ценовой политике ЛО</v>
      </c>
      <c r="P7" s="1233"/>
      <c r="Q7" s="1233"/>
      <c r="R7" s="1233"/>
      <c r="S7" s="1233"/>
      <c r="T7" s="1233"/>
      <c r="U7" s="583"/>
      <c r="V7" s="583"/>
      <c r="W7" s="520"/>
      <c r="X7" s="591"/>
      <c r="Y7" s="591"/>
      <c r="Z7" s="591"/>
      <c r="AA7" s="591"/>
      <c r="AB7" s="591"/>
      <c r="AC7" s="591"/>
    </row>
    <row r="8" spans="1:29" s="571" customFormat="1" ht="18.75">
      <c r="A8" s="591"/>
      <c r="B8" s="591"/>
      <c r="C8" s="591"/>
      <c r="D8" s="591"/>
      <c r="E8" s="591"/>
      <c r="F8" s="591"/>
      <c r="G8" s="591"/>
      <c r="H8" s="591"/>
      <c r="L8" s="500"/>
      <c r="M8" s="618" t="s">
        <v>597</v>
      </c>
      <c r="N8" s="667"/>
      <c r="O8" s="1233" t="str">
        <f>IF(datePr_ch="",IF(datePr="","",datePr),datePr_ch)</f>
        <v>08.12.2021</v>
      </c>
      <c r="P8" s="1233"/>
      <c r="Q8" s="1233"/>
      <c r="R8" s="1233"/>
      <c r="S8" s="1233"/>
      <c r="T8" s="1233"/>
      <c r="U8" s="583"/>
      <c r="V8" s="583"/>
      <c r="W8" s="520"/>
      <c r="X8" s="591"/>
      <c r="Y8" s="591"/>
      <c r="Z8" s="591"/>
      <c r="AA8" s="591"/>
      <c r="AB8" s="591"/>
      <c r="AC8" s="591"/>
    </row>
    <row r="9" spans="1:29" s="571" customFormat="1" ht="18.75">
      <c r="A9" s="591"/>
      <c r="B9" s="591"/>
      <c r="C9" s="591"/>
      <c r="D9" s="591"/>
      <c r="E9" s="591"/>
      <c r="F9" s="591"/>
      <c r="G9" s="591"/>
      <c r="H9" s="591"/>
      <c r="L9" s="553"/>
      <c r="M9" s="618" t="s">
        <v>596</v>
      </c>
      <c r="N9" s="667"/>
      <c r="O9" s="1233" t="str">
        <f>IF(numberPr_ch="",IF(numberPr="","",numberPr),numberPr_ch)</f>
        <v>№318-п от 08.12.2021 г.; №555-п от 20.12.2021 г.</v>
      </c>
      <c r="P9" s="1233"/>
      <c r="Q9" s="1233"/>
      <c r="R9" s="1233"/>
      <c r="S9" s="1233"/>
      <c r="T9" s="1233"/>
      <c r="U9" s="583"/>
      <c r="V9" s="583"/>
      <c r="W9" s="520"/>
      <c r="X9" s="591"/>
      <c r="Y9" s="591"/>
      <c r="Z9" s="591"/>
      <c r="AA9" s="591"/>
      <c r="AB9" s="591"/>
      <c r="AC9" s="591"/>
    </row>
    <row r="10" spans="1:29" s="571" customFormat="1" ht="18.75">
      <c r="A10" s="591"/>
      <c r="B10" s="591"/>
      <c r="C10" s="591"/>
      <c r="D10" s="591"/>
      <c r="E10" s="591"/>
      <c r="F10" s="591"/>
      <c r="G10" s="591"/>
      <c r="H10" s="591"/>
      <c r="L10" s="553"/>
      <c r="M10" s="618" t="s">
        <v>501</v>
      </c>
      <c r="N10" s="667"/>
      <c r="O10" s="1233" t="str">
        <f>IF(IstPub_ch="",IF(IstPub="","",IstPub),IstPub_ch)</f>
        <v>http://bptr.lenreg.ru</v>
      </c>
      <c r="P10" s="1233"/>
      <c r="Q10" s="1233"/>
      <c r="R10" s="1233"/>
      <c r="S10" s="1233"/>
      <c r="T10" s="1233"/>
      <c r="U10" s="583"/>
      <c r="V10" s="583"/>
      <c r="W10" s="520"/>
      <c r="X10" s="591"/>
      <c r="Y10" s="591"/>
      <c r="Z10" s="591"/>
      <c r="AA10" s="591"/>
      <c r="AB10" s="591"/>
      <c r="AC10" s="591"/>
    </row>
    <row r="11" spans="1:29" s="571" customFormat="1" ht="11.25" hidden="1">
      <c r="A11" s="591"/>
      <c r="B11" s="591"/>
      <c r="C11" s="591"/>
      <c r="D11" s="591"/>
      <c r="E11" s="591"/>
      <c r="F11" s="591"/>
      <c r="G11" s="591"/>
      <c r="H11" s="591"/>
      <c r="L11" s="1228"/>
      <c r="M11" s="1228"/>
      <c r="N11" s="567"/>
      <c r="O11" s="583"/>
      <c r="P11" s="583"/>
      <c r="Q11" s="583"/>
      <c r="R11" s="583"/>
      <c r="S11" s="583"/>
      <c r="T11" s="583"/>
      <c r="U11" s="589" t="s">
        <v>373</v>
      </c>
      <c r="X11" s="591"/>
      <c r="Y11" s="591"/>
      <c r="Z11" s="591"/>
      <c r="AA11" s="591"/>
      <c r="AB11" s="591"/>
      <c r="AC11" s="591"/>
    </row>
    <row r="12" spans="1:29">
      <c r="J12" s="530"/>
      <c r="K12" s="530"/>
      <c r="L12" s="525"/>
      <c r="M12" s="525"/>
      <c r="N12" s="503"/>
      <c r="O12" s="1234"/>
      <c r="P12" s="1234"/>
      <c r="Q12" s="1234"/>
      <c r="R12" s="1234"/>
      <c r="S12" s="1234"/>
      <c r="T12" s="1234"/>
      <c r="U12" s="1234"/>
    </row>
    <row r="13" spans="1:29">
      <c r="J13" s="530"/>
      <c r="K13" s="530"/>
      <c r="L13" s="1161" t="s">
        <v>454</v>
      </c>
      <c r="M13" s="1161"/>
      <c r="N13" s="1161"/>
      <c r="O13" s="1161"/>
      <c r="P13" s="1161"/>
      <c r="Q13" s="1161"/>
      <c r="R13" s="1161"/>
      <c r="S13" s="1161"/>
      <c r="T13" s="1161"/>
      <c r="U13" s="1161"/>
      <c r="V13" s="1161"/>
      <c r="W13" s="1161" t="s">
        <v>455</v>
      </c>
    </row>
    <row r="14" spans="1:29" ht="14.25" customHeight="1">
      <c r="J14" s="530"/>
      <c r="K14" s="530"/>
      <c r="L14" s="1240" t="s">
        <v>92</v>
      </c>
      <c r="M14" s="1240" t="s">
        <v>640</v>
      </c>
      <c r="N14" s="662"/>
      <c r="O14" s="1241" t="s">
        <v>642</v>
      </c>
      <c r="P14" s="1242"/>
      <c r="Q14" s="1242"/>
      <c r="R14" s="1242"/>
      <c r="S14" s="1242"/>
      <c r="T14" s="1243"/>
      <c r="U14" s="1224" t="s">
        <v>341</v>
      </c>
      <c r="V14" s="1237" t="s">
        <v>275</v>
      </c>
      <c r="W14" s="1161"/>
    </row>
    <row r="15" spans="1:29" ht="14.25" customHeight="1">
      <c r="J15" s="530"/>
      <c r="K15" s="530"/>
      <c r="L15" s="1240"/>
      <c r="M15" s="1240"/>
      <c r="N15" s="663"/>
      <c r="O15" s="1246" t="s">
        <v>606</v>
      </c>
      <c r="P15" s="1244" t="s">
        <v>271</v>
      </c>
      <c r="Q15" s="1245"/>
      <c r="R15" s="1221" t="s">
        <v>655</v>
      </c>
      <c r="S15" s="1222"/>
      <c r="T15" s="1223"/>
      <c r="U15" s="1225"/>
      <c r="V15" s="1238"/>
      <c r="W15" s="1161"/>
    </row>
    <row r="16" spans="1:29" ht="33.75" customHeight="1">
      <c r="J16" s="530"/>
      <c r="K16" s="530"/>
      <c r="L16" s="1240"/>
      <c r="M16" s="1240"/>
      <c r="N16" s="664"/>
      <c r="O16" s="1247"/>
      <c r="P16" s="536" t="s">
        <v>607</v>
      </c>
      <c r="Q16" s="536" t="s">
        <v>6</v>
      </c>
      <c r="R16" s="537" t="s">
        <v>274</v>
      </c>
      <c r="S16" s="1235" t="s">
        <v>273</v>
      </c>
      <c r="T16" s="1236"/>
      <c r="U16" s="1226"/>
      <c r="V16" s="1239"/>
      <c r="W16" s="1161"/>
    </row>
    <row r="17" spans="1:29">
      <c r="J17" s="530"/>
      <c r="K17" s="570">
        <v>1</v>
      </c>
      <c r="L17" s="648" t="s">
        <v>93</v>
      </c>
      <c r="M17" s="648" t="s">
        <v>49</v>
      </c>
      <c r="N17" s="650" t="str">
        <f ca="1">OFFSET(N17,0,-1)</f>
        <v>2</v>
      </c>
      <c r="O17" s="649">
        <f ca="1">OFFSET(O17,0,-1)+1</f>
        <v>3</v>
      </c>
      <c r="P17" s="649">
        <f ca="1">OFFSET(P17,0,-1)+1</f>
        <v>4</v>
      </c>
      <c r="Q17" s="649">
        <f ca="1">OFFSET(Q17,0,-1)+1</f>
        <v>5</v>
      </c>
      <c r="R17" s="649">
        <f ca="1">OFFSET(R17,0,-1)+1</f>
        <v>6</v>
      </c>
      <c r="S17" s="1229">
        <f ca="1">OFFSET(S17,0,-1)+1</f>
        <v>7</v>
      </c>
      <c r="T17" s="1229"/>
      <c r="U17" s="649">
        <f ca="1">OFFSET(U17,0,-2)+1</f>
        <v>8</v>
      </c>
      <c r="V17" s="650">
        <f ca="1">OFFSET(V17,0,-1)</f>
        <v>8</v>
      </c>
      <c r="W17" s="649">
        <f ca="1">OFFSET(W17,0,-1)+1</f>
        <v>9</v>
      </c>
    </row>
    <row r="18" spans="1:29" ht="22.5">
      <c r="A18" s="1213">
        <v>1</v>
      </c>
      <c r="B18" s="866"/>
      <c r="C18" s="866"/>
      <c r="D18" s="866"/>
      <c r="E18" s="867"/>
      <c r="F18" s="868"/>
      <c r="G18" s="868"/>
      <c r="H18" s="868"/>
      <c r="I18" s="869"/>
      <c r="J18" s="864"/>
      <c r="K18" s="871"/>
      <c r="L18" s="594">
        <f>mergeValue(A18)</f>
        <v>1</v>
      </c>
      <c r="M18" s="642" t="s">
        <v>20</v>
      </c>
      <c r="N18" s="647"/>
      <c r="O18" s="1214"/>
      <c r="P18" s="1214"/>
      <c r="Q18" s="1214"/>
      <c r="R18" s="1214"/>
      <c r="S18" s="1214"/>
      <c r="T18" s="1214"/>
      <c r="U18" s="1214"/>
      <c r="V18" s="1214"/>
      <c r="W18" s="631" t="s">
        <v>476</v>
      </c>
      <c r="Y18" s="590"/>
      <c r="Z18" s="590" t="str">
        <f t="shared" ref="Z18:Z31" si="0">IF(M18="","",M18 )</f>
        <v>Наименование тарифа</v>
      </c>
      <c r="AA18" s="590"/>
      <c r="AB18" s="590"/>
      <c r="AC18" s="590"/>
    </row>
    <row r="19" spans="1:29" ht="22.5">
      <c r="A19" s="1213"/>
      <c r="B19" s="1213">
        <v>1</v>
      </c>
      <c r="C19" s="866"/>
      <c r="D19" s="866"/>
      <c r="E19" s="868"/>
      <c r="F19" s="868"/>
      <c r="G19" s="868"/>
      <c r="H19" s="868"/>
      <c r="I19" s="863"/>
      <c r="J19" s="862"/>
      <c r="K19" s="865"/>
      <c r="L19" s="594" t="str">
        <f>mergeValue(A19) &amp;"."&amp; mergeValue(B19)</f>
        <v>1.1</v>
      </c>
      <c r="M19" s="547" t="s">
        <v>16</v>
      </c>
      <c r="N19" s="647"/>
      <c r="O19" s="1214"/>
      <c r="P19" s="1214"/>
      <c r="Q19" s="1214"/>
      <c r="R19" s="1214"/>
      <c r="S19" s="1214"/>
      <c r="T19" s="1214"/>
      <c r="U19" s="1214"/>
      <c r="V19" s="1214"/>
      <c r="W19" s="631" t="s">
        <v>477</v>
      </c>
      <c r="Y19" s="590"/>
      <c r="Z19" s="590" t="str">
        <f t="shared" si="0"/>
        <v>Территория действия тарифа</v>
      </c>
      <c r="AA19" s="590"/>
      <c r="AB19" s="590"/>
      <c r="AC19" s="590"/>
    </row>
    <row r="20" spans="1:29" ht="22.5">
      <c r="A20" s="1213"/>
      <c r="B20" s="1213"/>
      <c r="C20" s="1213">
        <v>1</v>
      </c>
      <c r="D20" s="866"/>
      <c r="E20" s="868"/>
      <c r="F20" s="868"/>
      <c r="G20" s="868"/>
      <c r="H20" s="868"/>
      <c r="I20" s="870"/>
      <c r="J20" s="862"/>
      <c r="K20" s="865"/>
      <c r="L20" s="594" t="str">
        <f>mergeValue(A20) &amp;"."&amp; mergeValue(B20)&amp;"."&amp; mergeValue(C20)</f>
        <v>1.1.1</v>
      </c>
      <c r="M20" s="548" t="s">
        <v>7</v>
      </c>
      <c r="N20" s="647"/>
      <c r="O20" s="1214"/>
      <c r="P20" s="1214"/>
      <c r="Q20" s="1214"/>
      <c r="R20" s="1214"/>
      <c r="S20" s="1214"/>
      <c r="T20" s="1214"/>
      <c r="U20" s="1214"/>
      <c r="V20" s="1214"/>
      <c r="W20" s="631" t="s">
        <v>634</v>
      </c>
      <c r="Y20" s="590"/>
      <c r="Z20" s="590" t="str">
        <f t="shared" si="0"/>
        <v xml:space="preserve">Наименование системы теплоснабжения </v>
      </c>
      <c r="AA20" s="590"/>
      <c r="AB20" s="590"/>
      <c r="AC20" s="590"/>
    </row>
    <row r="21" spans="1:29" ht="22.5">
      <c r="A21" s="1213"/>
      <c r="B21" s="1213"/>
      <c r="C21" s="1213"/>
      <c r="D21" s="1213">
        <v>1</v>
      </c>
      <c r="E21" s="868"/>
      <c r="F21" s="868"/>
      <c r="G21" s="868"/>
      <c r="H21" s="868"/>
      <c r="I21" s="870"/>
      <c r="J21" s="862"/>
      <c r="K21" s="865"/>
      <c r="L21" s="594" t="str">
        <f>mergeValue(A21) &amp;"."&amp; mergeValue(B21)&amp;"."&amp; mergeValue(C21)&amp;"."&amp; mergeValue(D21)</f>
        <v>1.1.1.1</v>
      </c>
      <c r="M21" s="549" t="s">
        <v>22</v>
      </c>
      <c r="N21" s="647"/>
      <c r="O21" s="1214"/>
      <c r="P21" s="1214"/>
      <c r="Q21" s="1214"/>
      <c r="R21" s="1214"/>
      <c r="S21" s="1214"/>
      <c r="T21" s="1214"/>
      <c r="U21" s="1214"/>
      <c r="V21" s="1214"/>
      <c r="W21" s="631" t="s">
        <v>635</v>
      </c>
      <c r="Y21" s="590"/>
      <c r="Z21" s="590" t="str">
        <f t="shared" si="0"/>
        <v xml:space="preserve">Источник тепловой энергии  </v>
      </c>
      <c r="AA21" s="590"/>
      <c r="AB21" s="590"/>
      <c r="AC21" s="590"/>
    </row>
    <row r="22" spans="1:29" ht="101.25">
      <c r="A22" s="1213"/>
      <c r="B22" s="1213"/>
      <c r="C22" s="1213"/>
      <c r="D22" s="1213"/>
      <c r="E22" s="1213">
        <v>1</v>
      </c>
      <c r="F22" s="868"/>
      <c r="G22" s="868"/>
      <c r="H22" s="866">
        <v>1</v>
      </c>
      <c r="I22" s="1213">
        <v>1</v>
      </c>
      <c r="J22" s="868"/>
      <c r="K22" s="873"/>
      <c r="L22" s="594" t="str">
        <f>mergeValue(A22) &amp;"."&amp; mergeValue(B22)&amp;"."&amp; mergeValue(C22)&amp;"."&amp; mergeValue(D22)&amp;"."&amp; mergeValue(E22)</f>
        <v>1.1.1.1.1</v>
      </c>
      <c r="M22" s="555" t="s">
        <v>9</v>
      </c>
      <c r="N22" s="647"/>
      <c r="O22" s="1215"/>
      <c r="P22" s="1215"/>
      <c r="Q22" s="1215"/>
      <c r="R22" s="1215"/>
      <c r="S22" s="1215"/>
      <c r="T22" s="1215"/>
      <c r="U22" s="1215"/>
      <c r="V22" s="1215"/>
      <c r="W22" s="631" t="s">
        <v>639</v>
      </c>
      <c r="Y22" s="590"/>
      <c r="Z22" s="590" t="str">
        <f t="shared" si="0"/>
        <v>Схема подключения теплопотребляющей установки к коллектору источника тепловой энергии</v>
      </c>
      <c r="AA22" s="590"/>
      <c r="AB22" s="590"/>
      <c r="AC22" s="590"/>
    </row>
    <row r="23" spans="1:29" ht="90">
      <c r="A23" s="1213"/>
      <c r="B23" s="1213"/>
      <c r="C23" s="1213"/>
      <c r="D23" s="1213"/>
      <c r="E23" s="1213"/>
      <c r="F23" s="1213">
        <v>1</v>
      </c>
      <c r="G23" s="866"/>
      <c r="H23" s="866"/>
      <c r="I23" s="1213"/>
      <c r="J23" s="1213">
        <v>1</v>
      </c>
      <c r="K23" s="874"/>
      <c r="L23" s="594" t="str">
        <f>mergeValue(A23) &amp;"."&amp; mergeValue(B23)&amp;"."&amp; mergeValue(C23)&amp;"."&amp; mergeValue(D23)&amp;"."&amp; mergeValue(E23)&amp;"."&amp; mergeValue(F23)</f>
        <v>1.1.1.1.1.1</v>
      </c>
      <c r="M23" s="556" t="s">
        <v>10</v>
      </c>
      <c r="N23" s="647"/>
      <c r="O23" s="1216"/>
      <c r="P23" s="1217"/>
      <c r="Q23" s="1217"/>
      <c r="R23" s="1217"/>
      <c r="S23" s="1217"/>
      <c r="T23" s="1217"/>
      <c r="U23" s="1217"/>
      <c r="V23" s="1218"/>
      <c r="W23" s="631" t="s">
        <v>637</v>
      </c>
      <c r="Y23" s="590"/>
      <c r="Z23" s="590" t="str">
        <f t="shared" si="0"/>
        <v>Группа потребителей</v>
      </c>
      <c r="AA23" s="590"/>
      <c r="AB23" s="590"/>
      <c r="AC23" s="590"/>
    </row>
    <row r="24" spans="1:29" ht="189" customHeight="1">
      <c r="A24" s="1213"/>
      <c r="B24" s="1213"/>
      <c r="C24" s="1213"/>
      <c r="D24" s="1213"/>
      <c r="E24" s="1213"/>
      <c r="F24" s="1213"/>
      <c r="G24" s="866">
        <v>1</v>
      </c>
      <c r="H24" s="866"/>
      <c r="I24" s="1213"/>
      <c r="J24" s="1213"/>
      <c r="K24" s="874">
        <v>1</v>
      </c>
      <c r="L24" s="594" t="str">
        <f>mergeValue(A24) &amp;"."&amp; mergeValue(B24)&amp;"."&amp; mergeValue(C24)&amp;"."&amp; mergeValue(D24)&amp;"."&amp; mergeValue(E24)&amp;"."&amp; mergeValue(F24)&amp;"."&amp; mergeValue(G24)</f>
        <v>1.1.1.1.1.1.1</v>
      </c>
      <c r="M24" s="1070"/>
      <c r="N24" s="647"/>
      <c r="O24" s="563"/>
      <c r="P24" s="563"/>
      <c r="Q24" s="1095"/>
      <c r="R24" s="1219"/>
      <c r="S24" s="1220" t="s">
        <v>84</v>
      </c>
      <c r="T24" s="1219"/>
      <c r="U24" s="1220" t="s">
        <v>85</v>
      </c>
      <c r="V24" s="563"/>
      <c r="W24" s="1230" t="s">
        <v>656</v>
      </c>
      <c r="X24" s="586" t="str">
        <f>strCheckDate(O25:V25)</f>
        <v/>
      </c>
      <c r="Y24" s="590"/>
      <c r="Z24" s="590" t="str">
        <f t="shared" si="0"/>
        <v/>
      </c>
      <c r="AA24" s="590"/>
      <c r="AB24" s="590"/>
      <c r="AC24" s="590"/>
    </row>
    <row r="25" spans="1:29" ht="11.25" hidden="1" customHeight="1">
      <c r="A25" s="1213"/>
      <c r="B25" s="1213"/>
      <c r="C25" s="1213"/>
      <c r="D25" s="1213"/>
      <c r="E25" s="1213"/>
      <c r="F25" s="1213"/>
      <c r="G25" s="866"/>
      <c r="H25" s="866"/>
      <c r="I25" s="1213"/>
      <c r="J25" s="1213"/>
      <c r="K25" s="874"/>
      <c r="L25" s="601"/>
      <c r="M25" s="647"/>
      <c r="N25" s="647"/>
      <c r="O25" s="563"/>
      <c r="P25" s="563"/>
      <c r="Q25" s="585" t="str">
        <f>R24 &amp; "-" &amp; T24</f>
        <v>-</v>
      </c>
      <c r="R25" s="1219"/>
      <c r="S25" s="1220"/>
      <c r="T25" s="1219"/>
      <c r="U25" s="1220"/>
      <c r="V25" s="563"/>
      <c r="W25" s="1231"/>
      <c r="Y25" s="590"/>
      <c r="Z25" s="590" t="str">
        <f t="shared" si="0"/>
        <v/>
      </c>
      <c r="AA25" s="590"/>
      <c r="AB25" s="590"/>
      <c r="AC25" s="590"/>
    </row>
    <row r="26" spans="1:29" ht="15" customHeight="1">
      <c r="A26" s="1213"/>
      <c r="B26" s="1213"/>
      <c r="C26" s="1213"/>
      <c r="D26" s="1213"/>
      <c r="E26" s="1213"/>
      <c r="F26" s="1213"/>
      <c r="G26" s="868"/>
      <c r="H26" s="866"/>
      <c r="I26" s="1213"/>
      <c r="J26" s="1213"/>
      <c r="K26" s="873"/>
      <c r="L26" s="539"/>
      <c r="M26" s="558" t="s">
        <v>25</v>
      </c>
      <c r="N26" s="565"/>
      <c r="O26" s="565"/>
      <c r="P26" s="565"/>
      <c r="Q26" s="565"/>
      <c r="R26" s="565"/>
      <c r="S26" s="565"/>
      <c r="T26" s="565"/>
      <c r="U26" s="565"/>
      <c r="V26" s="561"/>
      <c r="W26" s="1232"/>
      <c r="Y26" s="590"/>
      <c r="Z26" s="590" t="str">
        <f t="shared" si="0"/>
        <v>Добавить вид теплоносителя (параметры теплоносителя)</v>
      </c>
      <c r="AA26" s="590"/>
      <c r="AB26" s="590"/>
      <c r="AC26" s="590"/>
    </row>
    <row r="27" spans="1:29" ht="15" customHeight="1">
      <c r="A27" s="1213"/>
      <c r="B27" s="1213"/>
      <c r="C27" s="1213"/>
      <c r="D27" s="1213"/>
      <c r="E27" s="1213"/>
      <c r="F27" s="868"/>
      <c r="G27" s="868"/>
      <c r="H27" s="866"/>
      <c r="I27" s="1213"/>
      <c r="J27" s="868"/>
      <c r="K27" s="873"/>
      <c r="L27" s="539"/>
      <c r="M27" s="557" t="s">
        <v>11</v>
      </c>
      <c r="N27" s="565"/>
      <c r="O27" s="565"/>
      <c r="P27" s="565"/>
      <c r="Q27" s="565"/>
      <c r="R27" s="565"/>
      <c r="S27" s="565"/>
      <c r="T27" s="565"/>
      <c r="U27" s="564"/>
      <c r="V27" s="565"/>
      <c r="W27" s="666"/>
      <c r="Y27" s="590"/>
      <c r="Z27" s="590" t="str">
        <f t="shared" si="0"/>
        <v>Добавить группу потребителей</v>
      </c>
      <c r="AA27" s="590"/>
      <c r="AB27" s="590"/>
      <c r="AC27" s="590"/>
    </row>
    <row r="28" spans="1:29" ht="15" customHeight="1">
      <c r="A28" s="1213"/>
      <c r="B28" s="1213"/>
      <c r="C28" s="1213"/>
      <c r="D28" s="1213"/>
      <c r="E28" s="872"/>
      <c r="F28" s="868"/>
      <c r="G28" s="868"/>
      <c r="H28" s="868"/>
      <c r="I28" s="864"/>
      <c r="J28" s="861"/>
      <c r="K28" s="871"/>
      <c r="L28" s="539"/>
      <c r="M28" s="552" t="s">
        <v>12</v>
      </c>
      <c r="N28" s="565"/>
      <c r="O28" s="565"/>
      <c r="P28" s="565"/>
      <c r="Q28" s="565"/>
      <c r="R28" s="565"/>
      <c r="S28" s="565"/>
      <c r="T28" s="565"/>
      <c r="U28" s="564"/>
      <c r="V28" s="565"/>
      <c r="W28" s="666"/>
      <c r="Y28" s="590"/>
      <c r="Z28" s="590" t="str">
        <f t="shared" si="0"/>
        <v>Добавить схему подключения</v>
      </c>
      <c r="AA28" s="590"/>
      <c r="AB28" s="590"/>
      <c r="AC28" s="590"/>
    </row>
    <row r="29" spans="1:29" ht="15" customHeight="1">
      <c r="A29" s="1213"/>
      <c r="B29" s="1213"/>
      <c r="C29" s="1213"/>
      <c r="D29" s="872"/>
      <c r="E29" s="872"/>
      <c r="F29" s="868"/>
      <c r="G29" s="868"/>
      <c r="H29" s="868"/>
      <c r="I29" s="864"/>
      <c r="J29" s="861"/>
      <c r="K29" s="871"/>
      <c r="L29" s="539"/>
      <c r="M29" s="551" t="s">
        <v>17</v>
      </c>
      <c r="N29" s="565"/>
      <c r="O29" s="565"/>
      <c r="P29" s="565"/>
      <c r="Q29" s="565"/>
      <c r="R29" s="565"/>
      <c r="S29" s="565"/>
      <c r="T29" s="565"/>
      <c r="U29" s="564"/>
      <c r="V29" s="565"/>
      <c r="W29" s="666"/>
      <c r="Y29" s="590"/>
      <c r="Z29" s="590" t="str">
        <f t="shared" si="0"/>
        <v>Добавить источник тепловой энергии</v>
      </c>
      <c r="AA29" s="590"/>
      <c r="AB29" s="590"/>
      <c r="AC29" s="590"/>
    </row>
    <row r="30" spans="1:29" ht="15" customHeight="1">
      <c r="A30" s="1213"/>
      <c r="B30" s="1213"/>
      <c r="C30" s="872"/>
      <c r="D30" s="872"/>
      <c r="E30" s="872"/>
      <c r="F30" s="872"/>
      <c r="G30" s="877"/>
      <c r="H30" s="864"/>
      <c r="I30" s="875"/>
      <c r="J30" s="861"/>
      <c r="K30" s="876"/>
      <c r="L30" s="539"/>
      <c r="M30" s="550" t="s">
        <v>18</v>
      </c>
      <c r="N30" s="565"/>
      <c r="O30" s="565"/>
      <c r="P30" s="565"/>
      <c r="Q30" s="565"/>
      <c r="R30" s="565"/>
      <c r="S30" s="565"/>
      <c r="T30" s="565"/>
      <c r="U30" s="564"/>
      <c r="V30" s="565"/>
      <c r="W30" s="666"/>
      <c r="Y30" s="590"/>
      <c r="Z30" s="590" t="str">
        <f t="shared" si="0"/>
        <v>Добавить наименование системы теплоснабжения</v>
      </c>
      <c r="AA30" s="590"/>
      <c r="AB30" s="590"/>
      <c r="AC30" s="590"/>
    </row>
    <row r="31" spans="1:29" ht="15" customHeight="1">
      <c r="A31" s="1213"/>
      <c r="B31" s="872"/>
      <c r="C31" s="872"/>
      <c r="D31" s="872"/>
      <c r="E31" s="872"/>
      <c r="F31" s="872"/>
      <c r="G31" s="877"/>
      <c r="H31" s="864"/>
      <c r="I31" s="864"/>
      <c r="J31" s="861"/>
      <c r="K31" s="871"/>
      <c r="L31" s="539"/>
      <c r="M31" s="559" t="s">
        <v>19</v>
      </c>
      <c r="N31" s="565"/>
      <c r="O31" s="565"/>
      <c r="P31" s="565"/>
      <c r="Q31" s="565"/>
      <c r="R31" s="565"/>
      <c r="S31" s="565"/>
      <c r="T31" s="565"/>
      <c r="U31" s="564"/>
      <c r="V31" s="565"/>
      <c r="W31" s="666"/>
      <c r="Y31" s="590"/>
      <c r="Z31" s="590" t="str">
        <f t="shared" si="0"/>
        <v>Добавить территорию действия тарифа</v>
      </c>
      <c r="AA31" s="590"/>
      <c r="AB31" s="590"/>
      <c r="AC31" s="590"/>
    </row>
    <row r="32" spans="1:29" s="523" customFormat="1" ht="15" customHeight="1">
      <c r="A32" s="860"/>
      <c r="B32" s="860"/>
      <c r="C32" s="860"/>
      <c r="D32" s="860"/>
      <c r="E32" s="860"/>
      <c r="F32" s="860"/>
      <c r="G32" s="860"/>
      <c r="H32" s="860"/>
      <c r="I32" s="860"/>
      <c r="J32" s="860"/>
      <c r="K32" s="860"/>
      <c r="L32" s="493"/>
      <c r="M32" s="566" t="s">
        <v>309</v>
      </c>
      <c r="N32" s="565"/>
      <c r="O32" s="565"/>
      <c r="P32" s="565"/>
      <c r="Q32" s="565"/>
      <c r="R32" s="565"/>
      <c r="S32" s="565"/>
      <c r="T32" s="565"/>
      <c r="U32" s="564"/>
      <c r="V32" s="565"/>
      <c r="W32" s="666"/>
      <c r="X32" s="588"/>
      <c r="Y32" s="588"/>
      <c r="Z32" s="588"/>
      <c r="AA32" s="588"/>
      <c r="AB32" s="588"/>
      <c r="AC32" s="588"/>
    </row>
    <row r="33" spans="1:29" ht="11.25">
      <c r="A33" s="524"/>
      <c r="B33" s="524"/>
      <c r="C33" s="524"/>
      <c r="D33" s="524"/>
      <c r="E33" s="524"/>
      <c r="F33" s="524"/>
      <c r="G33" s="524"/>
      <c r="H33" s="524"/>
      <c r="I33" s="524"/>
      <c r="J33" s="524"/>
      <c r="K33" s="524"/>
      <c r="X33" s="524"/>
      <c r="Y33" s="524"/>
      <c r="Z33" s="524"/>
      <c r="AA33" s="524"/>
      <c r="AB33" s="524"/>
      <c r="AC33" s="524"/>
    </row>
    <row r="34" spans="1:29" ht="90" customHeight="1">
      <c r="L34" s="1">
        <v>1</v>
      </c>
      <c r="M34" s="1206" t="s">
        <v>633</v>
      </c>
      <c r="N34" s="1206"/>
      <c r="O34" s="1206"/>
      <c r="P34" s="1206"/>
      <c r="Q34" s="1206"/>
      <c r="R34" s="1206"/>
      <c r="S34" s="1206"/>
      <c r="T34" s="1206"/>
      <c r="U34" s="1206"/>
      <c r="V34" s="1206"/>
      <c r="W34" s="1206"/>
    </row>
  </sheetData>
  <sheetProtection password="FA9C" sheet="1" objects="1" scenarios="1" formatColumns="0" formatRows="0"/>
  <dataConsolidate leftLabels="1"/>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sheetPr codeName="List05_13">
    <tabColor theme="0" tint="-0.249977111117893"/>
  </sheetPr>
  <dimension ref="A1:T21"/>
  <sheetViews>
    <sheetView showGridLines="0" topLeftCell="E1" zoomScale="80" zoomScaleNormal="80" workbookViewId="0">
      <selection activeCell="F2" sqref="F2:H2"/>
    </sheetView>
  </sheetViews>
  <sheetFormatPr defaultColWidth="10.5703125" defaultRowHeight="14.25"/>
  <cols>
    <col min="1" max="1" width="3.7109375" style="1015" hidden="1" customWidth="1"/>
    <col min="2" max="4" width="3.7109375" style="1009" hidden="1" customWidth="1"/>
    <col min="5" max="5" width="3.7109375" style="810" customWidth="1"/>
    <col min="6" max="6" width="9.7109375" style="991" customWidth="1"/>
    <col min="7" max="7" width="37.7109375" style="991" customWidth="1"/>
    <col min="8" max="8" width="66.85546875" style="991" customWidth="1"/>
    <col min="9" max="9" width="115.7109375" style="991" customWidth="1"/>
    <col min="10" max="11" width="10.5703125" style="1009"/>
    <col min="12" max="12" width="11.140625" style="1009" customWidth="1"/>
    <col min="13" max="20" width="10.5703125" style="1009"/>
    <col min="21" max="16384" width="10.5703125" style="991"/>
  </cols>
  <sheetData>
    <row r="1" spans="1:20" ht="3" customHeight="1">
      <c r="A1" s="1015" t="s">
        <v>49</v>
      </c>
    </row>
    <row r="2" spans="1:20" ht="22.5">
      <c r="F2" s="1207" t="s">
        <v>491</v>
      </c>
      <c r="G2" s="1208"/>
      <c r="H2" s="1209"/>
      <c r="I2" s="807"/>
    </row>
    <row r="3" spans="1:20" ht="3" customHeight="1"/>
    <row r="4" spans="1:20" s="1008" customFormat="1" ht="11.25">
      <c r="A4" s="1014"/>
      <c r="B4" s="1014"/>
      <c r="C4" s="1014"/>
      <c r="D4" s="1014"/>
      <c r="F4" s="1161" t="s">
        <v>454</v>
      </c>
      <c r="G4" s="1161"/>
      <c r="H4" s="1161"/>
      <c r="I4" s="1210" t="s">
        <v>455</v>
      </c>
      <c r="J4" s="1014"/>
      <c r="K4" s="1014"/>
      <c r="L4" s="1014"/>
      <c r="M4" s="1014"/>
      <c r="N4" s="1014"/>
      <c r="O4" s="1014"/>
      <c r="P4" s="1014"/>
      <c r="Q4" s="1014"/>
      <c r="R4" s="1014"/>
      <c r="S4" s="1014"/>
      <c r="T4" s="1014"/>
    </row>
    <row r="5" spans="1:20" s="1008" customFormat="1" ht="11.25" customHeight="1">
      <c r="A5" s="1014"/>
      <c r="B5" s="1014"/>
      <c r="C5" s="1014"/>
      <c r="D5" s="1014"/>
      <c r="F5" s="1023" t="s">
        <v>92</v>
      </c>
      <c r="G5" s="811" t="s">
        <v>457</v>
      </c>
      <c r="H5" s="1032" t="s">
        <v>442</v>
      </c>
      <c r="I5" s="1210"/>
      <c r="J5" s="1014"/>
      <c r="K5" s="1014"/>
      <c r="L5" s="1014"/>
      <c r="M5" s="1014"/>
      <c r="N5" s="1014"/>
      <c r="O5" s="1014"/>
      <c r="P5" s="1014"/>
      <c r="Q5" s="1014"/>
      <c r="R5" s="1014"/>
      <c r="S5" s="1014"/>
      <c r="T5" s="1014"/>
    </row>
    <row r="6" spans="1:20" s="1008" customFormat="1" ht="12" customHeight="1">
      <c r="A6" s="1014"/>
      <c r="B6" s="1014"/>
      <c r="C6" s="1014"/>
      <c r="D6" s="1014"/>
      <c r="F6" s="812" t="s">
        <v>93</v>
      </c>
      <c r="G6" s="813">
        <v>2</v>
      </c>
      <c r="H6" s="814">
        <v>3</v>
      </c>
      <c r="I6" s="609">
        <v>4</v>
      </c>
      <c r="J6" s="1014">
        <v>4</v>
      </c>
      <c r="K6" s="1014"/>
      <c r="L6" s="1014"/>
      <c r="M6" s="1014"/>
      <c r="N6" s="1014"/>
      <c r="O6" s="1014"/>
      <c r="P6" s="1014"/>
      <c r="Q6" s="1014"/>
      <c r="R6" s="1014"/>
      <c r="S6" s="1014"/>
      <c r="T6" s="1014"/>
    </row>
    <row r="7" spans="1:20" s="1008" customFormat="1" ht="18.75">
      <c r="A7" s="1014"/>
      <c r="B7" s="1014"/>
      <c r="C7" s="1014"/>
      <c r="D7" s="1014"/>
      <c r="F7" s="1030">
        <v>1</v>
      </c>
      <c r="G7" s="816" t="s">
        <v>492</v>
      </c>
      <c r="H7" s="1028" t="str">
        <f>IF(dateCh="","",dateCh)</f>
        <v>20.12.2021</v>
      </c>
      <c r="I7" s="817" t="s">
        <v>493</v>
      </c>
      <c r="J7" s="616"/>
      <c r="K7" s="1014"/>
      <c r="L7" s="1014"/>
      <c r="M7" s="1014"/>
      <c r="N7" s="1014"/>
      <c r="O7" s="1014"/>
      <c r="P7" s="1014"/>
      <c r="Q7" s="1014"/>
      <c r="R7" s="1014"/>
      <c r="S7" s="1014"/>
      <c r="T7" s="1014"/>
    </row>
    <row r="8" spans="1:20" s="1008" customFormat="1" ht="45">
      <c r="A8" s="1211">
        <v>1</v>
      </c>
      <c r="B8" s="1014"/>
      <c r="C8" s="1014"/>
      <c r="D8" s="1014"/>
      <c r="F8" s="1030" t="str">
        <f>"2." &amp;mergeValue(A8)</f>
        <v>2.1</v>
      </c>
      <c r="G8" s="816" t="s">
        <v>494</v>
      </c>
      <c r="H8" s="1028" t="str">
        <f>IF('Перечень тарифов'!R21="","наименование отсутствует","" &amp; 'Перечень тарифов'!R21 &amp; "")</f>
        <v>наименование отсутствует</v>
      </c>
      <c r="I8" s="817" t="s">
        <v>591</v>
      </c>
      <c r="J8" s="616"/>
      <c r="K8" s="1014"/>
      <c r="L8" s="1014"/>
      <c r="M8" s="1014"/>
      <c r="N8" s="1014"/>
      <c r="O8" s="1014"/>
      <c r="P8" s="1014"/>
      <c r="Q8" s="1014"/>
      <c r="R8" s="1014"/>
      <c r="S8" s="1014"/>
      <c r="T8" s="1014"/>
    </row>
    <row r="9" spans="1:20" s="1008" customFormat="1" ht="22.5">
      <c r="A9" s="1211"/>
      <c r="B9" s="1014"/>
      <c r="C9" s="1014"/>
      <c r="D9" s="1014"/>
      <c r="F9" s="1030" t="str">
        <f>"3." &amp;mergeValue(A9)</f>
        <v>3.1</v>
      </c>
      <c r="G9" s="816" t="s">
        <v>495</v>
      </c>
      <c r="H9" s="1028"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817" t="s">
        <v>589</v>
      </c>
      <c r="J9" s="616"/>
      <c r="K9" s="1014"/>
      <c r="L9" s="1014"/>
      <c r="M9" s="1014"/>
      <c r="N9" s="1014"/>
      <c r="O9" s="1014"/>
      <c r="P9" s="1014"/>
      <c r="Q9" s="1014"/>
      <c r="R9" s="1014"/>
      <c r="S9" s="1014"/>
      <c r="T9" s="1014"/>
    </row>
    <row r="10" spans="1:20" s="1008" customFormat="1" ht="22.5">
      <c r="A10" s="1211"/>
      <c r="B10" s="1014"/>
      <c r="C10" s="1014"/>
      <c r="D10" s="1014"/>
      <c r="F10" s="1030" t="str">
        <f>"4."&amp;mergeValue(A10)</f>
        <v>4.1</v>
      </c>
      <c r="G10" s="816" t="s">
        <v>496</v>
      </c>
      <c r="H10" s="1032" t="s">
        <v>458</v>
      </c>
      <c r="I10" s="817"/>
      <c r="J10" s="616"/>
      <c r="K10" s="1014"/>
      <c r="L10" s="1014"/>
      <c r="M10" s="1014"/>
      <c r="N10" s="1014"/>
      <c r="O10" s="1014"/>
      <c r="P10" s="1014"/>
      <c r="Q10" s="1014"/>
      <c r="R10" s="1014"/>
      <c r="S10" s="1014"/>
      <c r="T10" s="1014"/>
    </row>
    <row r="11" spans="1:20" s="1008" customFormat="1" ht="18.75">
      <c r="A11" s="1211"/>
      <c r="B11" s="1211">
        <v>1</v>
      </c>
      <c r="C11" s="1024"/>
      <c r="D11" s="1024"/>
      <c r="F11" s="1030" t="str">
        <f>"4."&amp;mergeValue(A11) &amp;"."&amp;mergeValue(B11)</f>
        <v>4.1.1</v>
      </c>
      <c r="G11" s="831" t="s">
        <v>593</v>
      </c>
      <c r="H11" s="1028" t="str">
        <f>IF(region_name="","",region_name)</f>
        <v>Ленинградская область</v>
      </c>
      <c r="I11" s="817" t="s">
        <v>499</v>
      </c>
      <c r="J11" s="616"/>
      <c r="K11" s="1014"/>
      <c r="L11" s="1014"/>
      <c r="M11" s="1014"/>
      <c r="N11" s="1014"/>
      <c r="O11" s="1014"/>
      <c r="P11" s="1014"/>
      <c r="Q11" s="1014"/>
      <c r="R11" s="1014"/>
      <c r="S11" s="1014"/>
      <c r="T11" s="1014"/>
    </row>
    <row r="12" spans="1:20" s="1008" customFormat="1" ht="22.5">
      <c r="A12" s="1211"/>
      <c r="B12" s="1211"/>
      <c r="C12" s="1211">
        <v>1</v>
      </c>
      <c r="D12" s="1024"/>
      <c r="F12" s="1030" t="str">
        <f>"4."&amp;mergeValue(A12) &amp;"."&amp;mergeValue(B12)&amp;"."&amp;mergeValue(C12)</f>
        <v>4.1.1.1</v>
      </c>
      <c r="G12" s="818" t="s">
        <v>497</v>
      </c>
      <c r="H12" s="1028" t="str">
        <f>IF(Территории!H13="","","" &amp; Территории!H13 &amp; "")</f>
        <v>Сланцевский муниципальный район</v>
      </c>
      <c r="I12" s="817" t="s">
        <v>500</v>
      </c>
      <c r="J12" s="616"/>
      <c r="K12" s="1014"/>
      <c r="L12" s="1014"/>
      <c r="M12" s="1014"/>
      <c r="N12" s="1014"/>
      <c r="O12" s="1014"/>
      <c r="P12" s="1014"/>
      <c r="Q12" s="1014"/>
      <c r="R12" s="1014"/>
      <c r="S12" s="1014"/>
      <c r="T12" s="1014"/>
    </row>
    <row r="13" spans="1:20" s="1008" customFormat="1" ht="56.25">
      <c r="A13" s="1211"/>
      <c r="B13" s="1211"/>
      <c r="C13" s="1211"/>
      <c r="D13" s="1024">
        <v>1</v>
      </c>
      <c r="F13" s="1030" t="str">
        <f>"4."&amp;mergeValue(A13) &amp;"."&amp;mergeValue(B13)&amp;"."&amp;mergeValue(C13)&amp;"."&amp;mergeValue(D13)</f>
        <v>4.1.1.1.1</v>
      </c>
      <c r="G13" s="819" t="s">
        <v>498</v>
      </c>
      <c r="H13" s="1028" t="str">
        <f>IF(Территории!R14="","","" &amp; Территории!R14 &amp; "")</f>
        <v>Сланцевское (41642101)</v>
      </c>
      <c r="I13" s="1107" t="s">
        <v>592</v>
      </c>
      <c r="J13" s="616"/>
      <c r="K13" s="1014"/>
      <c r="L13" s="1014"/>
      <c r="M13" s="1014"/>
      <c r="N13" s="1014"/>
      <c r="O13" s="1014"/>
      <c r="P13" s="1014"/>
      <c r="Q13" s="1014"/>
      <c r="R13" s="1014"/>
      <c r="S13" s="1014"/>
      <c r="T13" s="1014"/>
    </row>
    <row r="14" spans="1:20" s="1008" customFormat="1" ht="45">
      <c r="A14" s="1211">
        <v>2</v>
      </c>
      <c r="B14" s="1014"/>
      <c r="C14" s="1014"/>
      <c r="D14" s="1014"/>
      <c r="F14" s="1030" t="str">
        <f>"2." &amp;mergeValue(A14)</f>
        <v>2.2</v>
      </c>
      <c r="G14" s="816" t="s">
        <v>494</v>
      </c>
      <c r="H14" s="1111" t="str">
        <f>IF('Перечень тарифов'!R25="","наименование отсутствует","" &amp; 'Перечень тарифов'!R25 &amp; "")</f>
        <v>наименование отсутствует</v>
      </c>
      <c r="I14" s="817" t="s">
        <v>591</v>
      </c>
      <c r="J14" s="616"/>
      <c r="K14" s="1014"/>
      <c r="L14" s="1014"/>
      <c r="M14" s="1014"/>
      <c r="N14" s="1014"/>
      <c r="O14" s="1014"/>
      <c r="P14" s="1014"/>
      <c r="Q14" s="1014"/>
      <c r="R14" s="1014"/>
      <c r="S14" s="1014"/>
      <c r="T14" s="1014"/>
    </row>
    <row r="15" spans="1:20" s="1008" customFormat="1" ht="22.5">
      <c r="A15" s="1211"/>
      <c r="B15" s="1014"/>
      <c r="C15" s="1014"/>
      <c r="D15" s="1014"/>
      <c r="F15" s="1030" t="str">
        <f>"3." &amp;mergeValue(A15)</f>
        <v>3.2</v>
      </c>
      <c r="G15" s="816" t="s">
        <v>495</v>
      </c>
      <c r="H15"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15" s="817" t="s">
        <v>589</v>
      </c>
      <c r="J15" s="616"/>
      <c r="K15" s="1014"/>
      <c r="L15" s="1014"/>
      <c r="M15" s="1014"/>
      <c r="N15" s="1014"/>
      <c r="O15" s="1014"/>
      <c r="P15" s="1014"/>
      <c r="Q15" s="1014"/>
      <c r="R15" s="1014"/>
      <c r="S15" s="1014"/>
      <c r="T15" s="1014"/>
    </row>
    <row r="16" spans="1:20" s="1008" customFormat="1" ht="22.5">
      <c r="A16" s="1211"/>
      <c r="B16" s="1014"/>
      <c r="C16" s="1014"/>
      <c r="D16" s="1014"/>
      <c r="F16" s="1030" t="str">
        <f>"4."&amp;mergeValue(A16)</f>
        <v>4.2</v>
      </c>
      <c r="G16" s="816" t="s">
        <v>496</v>
      </c>
      <c r="H16" s="1116" t="s">
        <v>458</v>
      </c>
      <c r="I16" s="817"/>
      <c r="J16" s="616"/>
      <c r="K16" s="1014"/>
      <c r="L16" s="1014"/>
      <c r="M16" s="1014"/>
      <c r="N16" s="1014"/>
      <c r="O16" s="1014"/>
      <c r="P16" s="1014"/>
      <c r="Q16" s="1014"/>
      <c r="R16" s="1014"/>
      <c r="S16" s="1014"/>
      <c r="T16" s="1014"/>
    </row>
    <row r="17" spans="1:20" s="1008" customFormat="1" ht="18.75">
      <c r="A17" s="1211"/>
      <c r="B17" s="1211">
        <v>1</v>
      </c>
      <c r="C17" s="1106"/>
      <c r="D17" s="1106"/>
      <c r="F17" s="1030" t="str">
        <f>"4."&amp;mergeValue(A17) &amp;"."&amp;mergeValue(B17)</f>
        <v>4.2.1</v>
      </c>
      <c r="G17" s="831" t="s">
        <v>593</v>
      </c>
      <c r="H17" s="1111" t="str">
        <f>IF(region_name="","",region_name)</f>
        <v>Ленинградская область</v>
      </c>
      <c r="I17" s="817" t="s">
        <v>499</v>
      </c>
      <c r="J17" s="616"/>
      <c r="K17" s="1014"/>
      <c r="L17" s="1014"/>
      <c r="M17" s="1014"/>
      <c r="N17" s="1014"/>
      <c r="O17" s="1014"/>
      <c r="P17" s="1014"/>
      <c r="Q17" s="1014"/>
      <c r="R17" s="1014"/>
      <c r="S17" s="1014"/>
      <c r="T17" s="1014"/>
    </row>
    <row r="18" spans="1:20" s="1008" customFormat="1" ht="22.5">
      <c r="A18" s="1211"/>
      <c r="B18" s="1211"/>
      <c r="C18" s="1211">
        <v>1</v>
      </c>
      <c r="D18" s="1106"/>
      <c r="F18" s="1030" t="str">
        <f>"4."&amp;mergeValue(A18) &amp;"."&amp;mergeValue(B18)&amp;"."&amp;mergeValue(C18)</f>
        <v>4.2.1.1</v>
      </c>
      <c r="G18" s="818" t="s">
        <v>497</v>
      </c>
      <c r="H18" s="1111" t="str">
        <f>IF(Территории!H13="","","" &amp; Территории!H13 &amp; "")</f>
        <v>Сланцевский муниципальный район</v>
      </c>
      <c r="I18" s="817" t="s">
        <v>500</v>
      </c>
      <c r="J18" s="616"/>
      <c r="K18" s="1014"/>
      <c r="L18" s="1014"/>
      <c r="M18" s="1014"/>
      <c r="N18" s="1014"/>
      <c r="O18" s="1014"/>
      <c r="P18" s="1014"/>
      <c r="Q18" s="1014"/>
      <c r="R18" s="1014"/>
      <c r="S18" s="1014"/>
      <c r="T18" s="1014"/>
    </row>
    <row r="19" spans="1:20" s="1008" customFormat="1" ht="56.25">
      <c r="A19" s="1211"/>
      <c r="B19" s="1211"/>
      <c r="C19" s="1211"/>
      <c r="D19" s="1106">
        <v>1</v>
      </c>
      <c r="F19" s="1030" t="str">
        <f>"4."&amp;mergeValue(A19) &amp;"."&amp;mergeValue(B19)&amp;"."&amp;mergeValue(C19)&amp;"."&amp;mergeValue(D19)</f>
        <v>4.2.1.1.1</v>
      </c>
      <c r="G19" s="819" t="s">
        <v>498</v>
      </c>
      <c r="H19" s="1111" t="str">
        <f>IF(Территории!R14="","","" &amp; Территории!R14 &amp; "")</f>
        <v>Сланцевское (41642101)</v>
      </c>
      <c r="I19" s="1107" t="s">
        <v>592</v>
      </c>
      <c r="J19" s="616"/>
      <c r="K19" s="1014"/>
      <c r="L19" s="1014"/>
      <c r="M19" s="1014"/>
      <c r="N19" s="1014"/>
      <c r="O19" s="1014"/>
      <c r="P19" s="1014"/>
      <c r="Q19" s="1014"/>
      <c r="R19" s="1014"/>
      <c r="S19" s="1014"/>
      <c r="T19" s="1014"/>
    </row>
    <row r="20" spans="1:20" s="773" customFormat="1" ht="3" customHeight="1">
      <c r="A20" s="774"/>
      <c r="B20" s="774"/>
      <c r="C20" s="774"/>
      <c r="D20" s="774"/>
      <c r="F20" s="626"/>
      <c r="G20" s="627"/>
      <c r="H20" s="628"/>
      <c r="I20" s="629"/>
      <c r="J20" s="774"/>
      <c r="K20" s="774"/>
      <c r="L20" s="774"/>
      <c r="M20" s="774"/>
      <c r="N20" s="774"/>
      <c r="O20" s="774"/>
      <c r="P20" s="774"/>
      <c r="Q20" s="774"/>
      <c r="R20" s="774"/>
      <c r="S20" s="774"/>
      <c r="T20" s="774"/>
    </row>
    <row r="21" spans="1:20" s="773" customFormat="1" ht="15" customHeight="1">
      <c r="A21" s="774"/>
      <c r="B21" s="774"/>
      <c r="C21" s="774"/>
      <c r="D21" s="774"/>
      <c r="F21" s="823"/>
      <c r="G21" s="1206" t="s">
        <v>594</v>
      </c>
      <c r="H21" s="1206"/>
      <c r="I21" s="984"/>
      <c r="J21" s="774"/>
      <c r="K21" s="774"/>
      <c r="L21" s="774"/>
      <c r="M21" s="774"/>
      <c r="N21" s="774"/>
      <c r="O21" s="774"/>
      <c r="P21" s="774"/>
      <c r="Q21" s="774"/>
      <c r="R21" s="774"/>
      <c r="S21" s="774"/>
      <c r="T21" s="774"/>
    </row>
  </sheetData>
  <sheetProtection password="FA9C" sheet="1" objects="1" scenarios="1" formatColumns="0" formatRows="0"/>
  <mergeCells count="10">
    <mergeCell ref="G21:H21"/>
    <mergeCell ref="F2:H2"/>
    <mergeCell ref="F4:H4"/>
    <mergeCell ref="I4:I5"/>
    <mergeCell ref="A8:A13"/>
    <mergeCell ref="B11:B13"/>
    <mergeCell ref="C12:C13"/>
    <mergeCell ref="A14:A19"/>
    <mergeCell ref="B17:B19"/>
    <mergeCell ref="C18:C19"/>
  </mergeCells>
  <dataValidations count="1">
    <dataValidation type="textLength" operator="lessThanOrEqual" allowBlank="1" showInputMessage="1" showErrorMessage="1" errorTitle="Ошибка" error="Допускается ввод не более 900 символов!" sqref="I20:I21">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sheetPr codeName="List06_13">
    <tabColor rgb="FFEAEBEE"/>
    <pageSetUpPr fitToPage="1"/>
  </sheetPr>
  <dimension ref="A1:AQ49"/>
  <sheetViews>
    <sheetView showGridLines="0" topLeftCell="I4" zoomScale="80" zoomScaleNormal="80" workbookViewId="0">
      <selection activeCell="L5" sqref="L5:T5"/>
    </sheetView>
  </sheetViews>
  <sheetFormatPr defaultColWidth="10.5703125" defaultRowHeight="14.25"/>
  <cols>
    <col min="1" max="6" width="10.5703125" style="1009" hidden="1" customWidth="1"/>
    <col min="7" max="8" width="9.140625" style="1015" hidden="1" customWidth="1"/>
    <col min="9" max="9" width="3.7109375" style="997" customWidth="1"/>
    <col min="10" max="11" width="3.7109375" style="810" customWidth="1"/>
    <col min="12" max="12" width="12.7109375" style="991" customWidth="1"/>
    <col min="13" max="13" width="44.7109375" style="991" customWidth="1"/>
    <col min="14" max="14" width="1.7109375" style="991" hidden="1" customWidth="1"/>
    <col min="15" max="15" width="29.7109375" style="991" customWidth="1"/>
    <col min="16" max="17" width="23.7109375" style="991" hidden="1" customWidth="1"/>
    <col min="18" max="18" width="11.7109375" style="991" customWidth="1"/>
    <col min="19" max="19" width="3.7109375" style="991" customWidth="1"/>
    <col min="20" max="20" width="11.7109375" style="991" customWidth="1"/>
    <col min="21" max="21" width="8.5703125" style="991" customWidth="1"/>
    <col min="22" max="22" width="29.7109375" style="1062" customWidth="1"/>
    <col min="23" max="24" width="23.7109375" style="1062" hidden="1" customWidth="1"/>
    <col min="25" max="25" width="11.7109375" style="1062" customWidth="1"/>
    <col min="26" max="26" width="3.7109375" style="1062" customWidth="1"/>
    <col min="27" max="27" width="11.7109375" style="1062" customWidth="1"/>
    <col min="28" max="28" width="8.5703125" style="1062" hidden="1" customWidth="1"/>
    <col min="29" max="29" width="4.7109375" style="991" customWidth="1"/>
    <col min="30" max="30" width="115.7109375" style="991" customWidth="1"/>
    <col min="31" max="32" width="10.5703125" style="1009"/>
    <col min="33" max="33" width="11.140625" style="1009" customWidth="1"/>
    <col min="34" max="41" width="10.5703125" style="1009"/>
    <col min="42" max="263" width="10.5703125" style="991"/>
    <col min="264" max="271" width="0" style="991" hidden="1" customWidth="1"/>
    <col min="272" max="272" width="3.7109375" style="991" customWidth="1"/>
    <col min="273" max="273" width="3.85546875" style="991" customWidth="1"/>
    <col min="274" max="274" width="3.7109375" style="991" customWidth="1"/>
    <col min="275" max="275" width="12.7109375" style="991" customWidth="1"/>
    <col min="276" max="276" width="52.7109375" style="991" customWidth="1"/>
    <col min="277" max="280" width="0" style="991" hidden="1" customWidth="1"/>
    <col min="281" max="281" width="12.28515625" style="991" customWidth="1"/>
    <col min="282" max="282" width="6.42578125" style="991" customWidth="1"/>
    <col min="283" max="283" width="12.28515625" style="991" customWidth="1"/>
    <col min="284" max="284" width="0" style="991" hidden="1" customWidth="1"/>
    <col min="285" max="285" width="3.7109375" style="991" customWidth="1"/>
    <col min="286" max="286" width="11.140625" style="991" bestFit="1" customWidth="1"/>
    <col min="287" max="288" width="10.5703125" style="991"/>
    <col min="289" max="289" width="11.140625" style="991" customWidth="1"/>
    <col min="290" max="519" width="10.5703125" style="991"/>
    <col min="520" max="527" width="0" style="991" hidden="1" customWidth="1"/>
    <col min="528" max="528" width="3.7109375" style="991" customWidth="1"/>
    <col min="529" max="529" width="3.85546875" style="991" customWidth="1"/>
    <col min="530" max="530" width="3.7109375" style="991" customWidth="1"/>
    <col min="531" max="531" width="12.7109375" style="991" customWidth="1"/>
    <col min="532" max="532" width="52.7109375" style="991" customWidth="1"/>
    <col min="533" max="536" width="0" style="991" hidden="1" customWidth="1"/>
    <col min="537" max="537" width="12.28515625" style="991" customWidth="1"/>
    <col min="538" max="538" width="6.42578125" style="991" customWidth="1"/>
    <col min="539" max="539" width="12.28515625" style="991" customWidth="1"/>
    <col min="540" max="540" width="0" style="991" hidden="1" customWidth="1"/>
    <col min="541" max="541" width="3.7109375" style="991" customWidth="1"/>
    <col min="542" max="542" width="11.140625" style="991" bestFit="1" customWidth="1"/>
    <col min="543" max="544" width="10.5703125" style="991"/>
    <col min="545" max="545" width="11.140625" style="991" customWidth="1"/>
    <col min="546" max="775" width="10.5703125" style="991"/>
    <col min="776" max="783" width="0" style="991" hidden="1" customWidth="1"/>
    <col min="784" max="784" width="3.7109375" style="991" customWidth="1"/>
    <col min="785" max="785" width="3.85546875" style="991" customWidth="1"/>
    <col min="786" max="786" width="3.7109375" style="991" customWidth="1"/>
    <col min="787" max="787" width="12.7109375" style="991" customWidth="1"/>
    <col min="788" max="788" width="52.7109375" style="991" customWidth="1"/>
    <col min="789" max="792" width="0" style="991" hidden="1" customWidth="1"/>
    <col min="793" max="793" width="12.28515625" style="991" customWidth="1"/>
    <col min="794" max="794" width="6.42578125" style="991" customWidth="1"/>
    <col min="795" max="795" width="12.28515625" style="991" customWidth="1"/>
    <col min="796" max="796" width="0" style="991" hidden="1" customWidth="1"/>
    <col min="797" max="797" width="3.7109375" style="991" customWidth="1"/>
    <col min="798" max="798" width="11.140625" style="991" bestFit="1" customWidth="1"/>
    <col min="799" max="800" width="10.5703125" style="991"/>
    <col min="801" max="801" width="11.140625" style="991" customWidth="1"/>
    <col min="802" max="1031" width="10.5703125" style="991"/>
    <col min="1032" max="1039" width="0" style="991" hidden="1" customWidth="1"/>
    <col min="1040" max="1040" width="3.7109375" style="991" customWidth="1"/>
    <col min="1041" max="1041" width="3.85546875" style="991" customWidth="1"/>
    <col min="1042" max="1042" width="3.7109375" style="991" customWidth="1"/>
    <col min="1043" max="1043" width="12.7109375" style="991" customWidth="1"/>
    <col min="1044" max="1044" width="52.7109375" style="991" customWidth="1"/>
    <col min="1045" max="1048" width="0" style="991" hidden="1" customWidth="1"/>
    <col min="1049" max="1049" width="12.28515625" style="991" customWidth="1"/>
    <col min="1050" max="1050" width="6.42578125" style="991" customWidth="1"/>
    <col min="1051" max="1051" width="12.28515625" style="991" customWidth="1"/>
    <col min="1052" max="1052" width="0" style="991" hidden="1" customWidth="1"/>
    <col min="1053" max="1053" width="3.7109375" style="991" customWidth="1"/>
    <col min="1054" max="1054" width="11.140625" style="991" bestFit="1" customWidth="1"/>
    <col min="1055" max="1056" width="10.5703125" style="991"/>
    <col min="1057" max="1057" width="11.140625" style="991" customWidth="1"/>
    <col min="1058" max="1287" width="10.5703125" style="991"/>
    <col min="1288" max="1295" width="0" style="991" hidden="1" customWidth="1"/>
    <col min="1296" max="1296" width="3.7109375" style="991" customWidth="1"/>
    <col min="1297" max="1297" width="3.85546875" style="991" customWidth="1"/>
    <col min="1298" max="1298" width="3.7109375" style="991" customWidth="1"/>
    <col min="1299" max="1299" width="12.7109375" style="991" customWidth="1"/>
    <col min="1300" max="1300" width="52.7109375" style="991" customWidth="1"/>
    <col min="1301" max="1304" width="0" style="991" hidden="1" customWidth="1"/>
    <col min="1305" max="1305" width="12.28515625" style="991" customWidth="1"/>
    <col min="1306" max="1306" width="6.42578125" style="991" customWidth="1"/>
    <col min="1307" max="1307" width="12.28515625" style="991" customWidth="1"/>
    <col min="1308" max="1308" width="0" style="991" hidden="1" customWidth="1"/>
    <col min="1309" max="1309" width="3.7109375" style="991" customWidth="1"/>
    <col min="1310" max="1310" width="11.140625" style="991" bestFit="1" customWidth="1"/>
    <col min="1311" max="1312" width="10.5703125" style="991"/>
    <col min="1313" max="1313" width="11.140625" style="991" customWidth="1"/>
    <col min="1314" max="1543" width="10.5703125" style="991"/>
    <col min="1544" max="1551" width="0" style="991" hidden="1" customWidth="1"/>
    <col min="1552" max="1552" width="3.7109375" style="991" customWidth="1"/>
    <col min="1553" max="1553" width="3.85546875" style="991" customWidth="1"/>
    <col min="1554" max="1554" width="3.7109375" style="991" customWidth="1"/>
    <col min="1555" max="1555" width="12.7109375" style="991" customWidth="1"/>
    <col min="1556" max="1556" width="52.7109375" style="991" customWidth="1"/>
    <col min="1557" max="1560" width="0" style="991" hidden="1" customWidth="1"/>
    <col min="1561" max="1561" width="12.28515625" style="991" customWidth="1"/>
    <col min="1562" max="1562" width="6.42578125" style="991" customWidth="1"/>
    <col min="1563" max="1563" width="12.28515625" style="991" customWidth="1"/>
    <col min="1564" max="1564" width="0" style="991" hidden="1" customWidth="1"/>
    <col min="1565" max="1565" width="3.7109375" style="991" customWidth="1"/>
    <col min="1566" max="1566" width="11.140625" style="991" bestFit="1" customWidth="1"/>
    <col min="1567" max="1568" width="10.5703125" style="991"/>
    <col min="1569" max="1569" width="11.140625" style="991" customWidth="1"/>
    <col min="1570" max="1799" width="10.5703125" style="991"/>
    <col min="1800" max="1807" width="0" style="991" hidden="1" customWidth="1"/>
    <col min="1808" max="1808" width="3.7109375" style="991" customWidth="1"/>
    <col min="1809" max="1809" width="3.85546875" style="991" customWidth="1"/>
    <col min="1810" max="1810" width="3.7109375" style="991" customWidth="1"/>
    <col min="1811" max="1811" width="12.7109375" style="991" customWidth="1"/>
    <col min="1812" max="1812" width="52.7109375" style="991" customWidth="1"/>
    <col min="1813" max="1816" width="0" style="991" hidden="1" customWidth="1"/>
    <col min="1817" max="1817" width="12.28515625" style="991" customWidth="1"/>
    <col min="1818" max="1818" width="6.42578125" style="991" customWidth="1"/>
    <col min="1819" max="1819" width="12.28515625" style="991" customWidth="1"/>
    <col min="1820" max="1820" width="0" style="991" hidden="1" customWidth="1"/>
    <col min="1821" max="1821" width="3.7109375" style="991" customWidth="1"/>
    <col min="1822" max="1822" width="11.140625" style="991" bestFit="1" customWidth="1"/>
    <col min="1823" max="1824" width="10.5703125" style="991"/>
    <col min="1825" max="1825" width="11.140625" style="991" customWidth="1"/>
    <col min="1826" max="2055" width="10.5703125" style="991"/>
    <col min="2056" max="2063" width="0" style="991" hidden="1" customWidth="1"/>
    <col min="2064" max="2064" width="3.7109375" style="991" customWidth="1"/>
    <col min="2065" max="2065" width="3.85546875" style="991" customWidth="1"/>
    <col min="2066" max="2066" width="3.7109375" style="991" customWidth="1"/>
    <col min="2067" max="2067" width="12.7109375" style="991" customWidth="1"/>
    <col min="2068" max="2068" width="52.7109375" style="991" customWidth="1"/>
    <col min="2069" max="2072" width="0" style="991" hidden="1" customWidth="1"/>
    <col min="2073" max="2073" width="12.28515625" style="991" customWidth="1"/>
    <col min="2074" max="2074" width="6.42578125" style="991" customWidth="1"/>
    <col min="2075" max="2075" width="12.28515625" style="991" customWidth="1"/>
    <col min="2076" max="2076" width="0" style="991" hidden="1" customWidth="1"/>
    <col min="2077" max="2077" width="3.7109375" style="991" customWidth="1"/>
    <col min="2078" max="2078" width="11.140625" style="991" bestFit="1" customWidth="1"/>
    <col min="2079" max="2080" width="10.5703125" style="991"/>
    <col min="2081" max="2081" width="11.140625" style="991" customWidth="1"/>
    <col min="2082" max="2311" width="10.5703125" style="991"/>
    <col min="2312" max="2319" width="0" style="991" hidden="1" customWidth="1"/>
    <col min="2320" max="2320" width="3.7109375" style="991" customWidth="1"/>
    <col min="2321" max="2321" width="3.85546875" style="991" customWidth="1"/>
    <col min="2322" max="2322" width="3.7109375" style="991" customWidth="1"/>
    <col min="2323" max="2323" width="12.7109375" style="991" customWidth="1"/>
    <col min="2324" max="2324" width="52.7109375" style="991" customWidth="1"/>
    <col min="2325" max="2328" width="0" style="991" hidden="1" customWidth="1"/>
    <col min="2329" max="2329" width="12.28515625" style="991" customWidth="1"/>
    <col min="2330" max="2330" width="6.42578125" style="991" customWidth="1"/>
    <col min="2331" max="2331" width="12.28515625" style="991" customWidth="1"/>
    <col min="2332" max="2332" width="0" style="991" hidden="1" customWidth="1"/>
    <col min="2333" max="2333" width="3.7109375" style="991" customWidth="1"/>
    <col min="2334" max="2334" width="11.140625" style="991" bestFit="1" customWidth="1"/>
    <col min="2335" max="2336" width="10.5703125" style="991"/>
    <col min="2337" max="2337" width="11.140625" style="991" customWidth="1"/>
    <col min="2338" max="2567" width="10.5703125" style="991"/>
    <col min="2568" max="2575" width="0" style="991" hidden="1" customWidth="1"/>
    <col min="2576" max="2576" width="3.7109375" style="991" customWidth="1"/>
    <col min="2577" max="2577" width="3.85546875" style="991" customWidth="1"/>
    <col min="2578" max="2578" width="3.7109375" style="991" customWidth="1"/>
    <col min="2579" max="2579" width="12.7109375" style="991" customWidth="1"/>
    <col min="2580" max="2580" width="52.7109375" style="991" customWidth="1"/>
    <col min="2581" max="2584" width="0" style="991" hidden="1" customWidth="1"/>
    <col min="2585" max="2585" width="12.28515625" style="991" customWidth="1"/>
    <col min="2586" max="2586" width="6.42578125" style="991" customWidth="1"/>
    <col min="2587" max="2587" width="12.28515625" style="991" customWidth="1"/>
    <col min="2588" max="2588" width="0" style="991" hidden="1" customWidth="1"/>
    <col min="2589" max="2589" width="3.7109375" style="991" customWidth="1"/>
    <col min="2590" max="2590" width="11.140625" style="991" bestFit="1" customWidth="1"/>
    <col min="2591" max="2592" width="10.5703125" style="991"/>
    <col min="2593" max="2593" width="11.140625" style="991" customWidth="1"/>
    <col min="2594" max="2823" width="10.5703125" style="991"/>
    <col min="2824" max="2831" width="0" style="991" hidden="1" customWidth="1"/>
    <col min="2832" max="2832" width="3.7109375" style="991" customWidth="1"/>
    <col min="2833" max="2833" width="3.85546875" style="991" customWidth="1"/>
    <col min="2834" max="2834" width="3.7109375" style="991" customWidth="1"/>
    <col min="2835" max="2835" width="12.7109375" style="991" customWidth="1"/>
    <col min="2836" max="2836" width="52.7109375" style="991" customWidth="1"/>
    <col min="2837" max="2840" width="0" style="991" hidden="1" customWidth="1"/>
    <col min="2841" max="2841" width="12.28515625" style="991" customWidth="1"/>
    <col min="2842" max="2842" width="6.42578125" style="991" customWidth="1"/>
    <col min="2843" max="2843" width="12.28515625" style="991" customWidth="1"/>
    <col min="2844" max="2844" width="0" style="991" hidden="1" customWidth="1"/>
    <col min="2845" max="2845" width="3.7109375" style="991" customWidth="1"/>
    <col min="2846" max="2846" width="11.140625" style="991" bestFit="1" customWidth="1"/>
    <col min="2847" max="2848" width="10.5703125" style="991"/>
    <col min="2849" max="2849" width="11.140625" style="991" customWidth="1"/>
    <col min="2850" max="3079" width="10.5703125" style="991"/>
    <col min="3080" max="3087" width="0" style="991" hidden="1" customWidth="1"/>
    <col min="3088" max="3088" width="3.7109375" style="991" customWidth="1"/>
    <col min="3089" max="3089" width="3.85546875" style="991" customWidth="1"/>
    <col min="3090" max="3090" width="3.7109375" style="991" customWidth="1"/>
    <col min="3091" max="3091" width="12.7109375" style="991" customWidth="1"/>
    <col min="3092" max="3092" width="52.7109375" style="991" customWidth="1"/>
    <col min="3093" max="3096" width="0" style="991" hidden="1" customWidth="1"/>
    <col min="3097" max="3097" width="12.28515625" style="991" customWidth="1"/>
    <col min="3098" max="3098" width="6.42578125" style="991" customWidth="1"/>
    <col min="3099" max="3099" width="12.28515625" style="991" customWidth="1"/>
    <col min="3100" max="3100" width="0" style="991" hidden="1" customWidth="1"/>
    <col min="3101" max="3101" width="3.7109375" style="991" customWidth="1"/>
    <col min="3102" max="3102" width="11.140625" style="991" bestFit="1" customWidth="1"/>
    <col min="3103" max="3104" width="10.5703125" style="991"/>
    <col min="3105" max="3105" width="11.140625" style="991" customWidth="1"/>
    <col min="3106" max="3335" width="10.5703125" style="991"/>
    <col min="3336" max="3343" width="0" style="991" hidden="1" customWidth="1"/>
    <col min="3344" max="3344" width="3.7109375" style="991" customWidth="1"/>
    <col min="3345" max="3345" width="3.85546875" style="991" customWidth="1"/>
    <col min="3346" max="3346" width="3.7109375" style="991" customWidth="1"/>
    <col min="3347" max="3347" width="12.7109375" style="991" customWidth="1"/>
    <col min="3348" max="3348" width="52.7109375" style="991" customWidth="1"/>
    <col min="3349" max="3352" width="0" style="991" hidden="1" customWidth="1"/>
    <col min="3353" max="3353" width="12.28515625" style="991" customWidth="1"/>
    <col min="3354" max="3354" width="6.42578125" style="991" customWidth="1"/>
    <col min="3355" max="3355" width="12.28515625" style="991" customWidth="1"/>
    <col min="3356" max="3356" width="0" style="991" hidden="1" customWidth="1"/>
    <col min="3357" max="3357" width="3.7109375" style="991" customWidth="1"/>
    <col min="3358" max="3358" width="11.140625" style="991" bestFit="1" customWidth="1"/>
    <col min="3359" max="3360" width="10.5703125" style="991"/>
    <col min="3361" max="3361" width="11.140625" style="991" customWidth="1"/>
    <col min="3362" max="3591" width="10.5703125" style="991"/>
    <col min="3592" max="3599" width="0" style="991" hidden="1" customWidth="1"/>
    <col min="3600" max="3600" width="3.7109375" style="991" customWidth="1"/>
    <col min="3601" max="3601" width="3.85546875" style="991" customWidth="1"/>
    <col min="3602" max="3602" width="3.7109375" style="991" customWidth="1"/>
    <col min="3603" max="3603" width="12.7109375" style="991" customWidth="1"/>
    <col min="3604" max="3604" width="52.7109375" style="991" customWidth="1"/>
    <col min="3605" max="3608" width="0" style="991" hidden="1" customWidth="1"/>
    <col min="3609" max="3609" width="12.28515625" style="991" customWidth="1"/>
    <col min="3610" max="3610" width="6.42578125" style="991" customWidth="1"/>
    <col min="3611" max="3611" width="12.28515625" style="991" customWidth="1"/>
    <col min="3612" max="3612" width="0" style="991" hidden="1" customWidth="1"/>
    <col min="3613" max="3613" width="3.7109375" style="991" customWidth="1"/>
    <col min="3614" max="3614" width="11.140625" style="991" bestFit="1" customWidth="1"/>
    <col min="3615" max="3616" width="10.5703125" style="991"/>
    <col min="3617" max="3617" width="11.140625" style="991" customWidth="1"/>
    <col min="3618" max="3847" width="10.5703125" style="991"/>
    <col min="3848" max="3855" width="0" style="991" hidden="1" customWidth="1"/>
    <col min="3856" max="3856" width="3.7109375" style="991" customWidth="1"/>
    <col min="3857" max="3857" width="3.85546875" style="991" customWidth="1"/>
    <col min="3858" max="3858" width="3.7109375" style="991" customWidth="1"/>
    <col min="3859" max="3859" width="12.7109375" style="991" customWidth="1"/>
    <col min="3860" max="3860" width="52.7109375" style="991" customWidth="1"/>
    <col min="3861" max="3864" width="0" style="991" hidden="1" customWidth="1"/>
    <col min="3865" max="3865" width="12.28515625" style="991" customWidth="1"/>
    <col min="3866" max="3866" width="6.42578125" style="991" customWidth="1"/>
    <col min="3867" max="3867" width="12.28515625" style="991" customWidth="1"/>
    <col min="3868" max="3868" width="0" style="991" hidden="1" customWidth="1"/>
    <col min="3869" max="3869" width="3.7109375" style="991" customWidth="1"/>
    <col min="3870" max="3870" width="11.140625" style="991" bestFit="1" customWidth="1"/>
    <col min="3871" max="3872" width="10.5703125" style="991"/>
    <col min="3873" max="3873" width="11.140625" style="991" customWidth="1"/>
    <col min="3874" max="4103" width="10.5703125" style="991"/>
    <col min="4104" max="4111" width="0" style="991" hidden="1" customWidth="1"/>
    <col min="4112" max="4112" width="3.7109375" style="991" customWidth="1"/>
    <col min="4113" max="4113" width="3.85546875" style="991" customWidth="1"/>
    <col min="4114" max="4114" width="3.7109375" style="991" customWidth="1"/>
    <col min="4115" max="4115" width="12.7109375" style="991" customWidth="1"/>
    <col min="4116" max="4116" width="52.7109375" style="991" customWidth="1"/>
    <col min="4117" max="4120" width="0" style="991" hidden="1" customWidth="1"/>
    <col min="4121" max="4121" width="12.28515625" style="991" customWidth="1"/>
    <col min="4122" max="4122" width="6.42578125" style="991" customWidth="1"/>
    <col min="4123" max="4123" width="12.28515625" style="991" customWidth="1"/>
    <col min="4124" max="4124" width="0" style="991" hidden="1" customWidth="1"/>
    <col min="4125" max="4125" width="3.7109375" style="991" customWidth="1"/>
    <col min="4126" max="4126" width="11.140625" style="991" bestFit="1" customWidth="1"/>
    <col min="4127" max="4128" width="10.5703125" style="991"/>
    <col min="4129" max="4129" width="11.140625" style="991" customWidth="1"/>
    <col min="4130" max="4359" width="10.5703125" style="991"/>
    <col min="4360" max="4367" width="0" style="991" hidden="1" customWidth="1"/>
    <col min="4368" max="4368" width="3.7109375" style="991" customWidth="1"/>
    <col min="4369" max="4369" width="3.85546875" style="991" customWidth="1"/>
    <col min="4370" max="4370" width="3.7109375" style="991" customWidth="1"/>
    <col min="4371" max="4371" width="12.7109375" style="991" customWidth="1"/>
    <col min="4372" max="4372" width="52.7109375" style="991" customWidth="1"/>
    <col min="4373" max="4376" width="0" style="991" hidden="1" customWidth="1"/>
    <col min="4377" max="4377" width="12.28515625" style="991" customWidth="1"/>
    <col min="4378" max="4378" width="6.42578125" style="991" customWidth="1"/>
    <col min="4379" max="4379" width="12.28515625" style="991" customWidth="1"/>
    <col min="4380" max="4380" width="0" style="991" hidden="1" customWidth="1"/>
    <col min="4381" max="4381" width="3.7109375" style="991" customWidth="1"/>
    <col min="4382" max="4382" width="11.140625" style="991" bestFit="1" customWidth="1"/>
    <col min="4383" max="4384" width="10.5703125" style="991"/>
    <col min="4385" max="4385" width="11.140625" style="991" customWidth="1"/>
    <col min="4386" max="4615" width="10.5703125" style="991"/>
    <col min="4616" max="4623" width="0" style="991" hidden="1" customWidth="1"/>
    <col min="4624" max="4624" width="3.7109375" style="991" customWidth="1"/>
    <col min="4625" max="4625" width="3.85546875" style="991" customWidth="1"/>
    <col min="4626" max="4626" width="3.7109375" style="991" customWidth="1"/>
    <col min="4627" max="4627" width="12.7109375" style="991" customWidth="1"/>
    <col min="4628" max="4628" width="52.7109375" style="991" customWidth="1"/>
    <col min="4629" max="4632" width="0" style="991" hidden="1" customWidth="1"/>
    <col min="4633" max="4633" width="12.28515625" style="991" customWidth="1"/>
    <col min="4634" max="4634" width="6.42578125" style="991" customWidth="1"/>
    <col min="4635" max="4635" width="12.28515625" style="991" customWidth="1"/>
    <col min="4636" max="4636" width="0" style="991" hidden="1" customWidth="1"/>
    <col min="4637" max="4637" width="3.7109375" style="991" customWidth="1"/>
    <col min="4638" max="4638" width="11.140625" style="991" bestFit="1" customWidth="1"/>
    <col min="4639" max="4640" width="10.5703125" style="991"/>
    <col min="4641" max="4641" width="11.140625" style="991" customWidth="1"/>
    <col min="4642" max="4871" width="10.5703125" style="991"/>
    <col min="4872" max="4879" width="0" style="991" hidden="1" customWidth="1"/>
    <col min="4880" max="4880" width="3.7109375" style="991" customWidth="1"/>
    <col min="4881" max="4881" width="3.85546875" style="991" customWidth="1"/>
    <col min="4882" max="4882" width="3.7109375" style="991" customWidth="1"/>
    <col min="4883" max="4883" width="12.7109375" style="991" customWidth="1"/>
    <col min="4884" max="4884" width="52.7109375" style="991" customWidth="1"/>
    <col min="4885" max="4888" width="0" style="991" hidden="1" customWidth="1"/>
    <col min="4889" max="4889" width="12.28515625" style="991" customWidth="1"/>
    <col min="4890" max="4890" width="6.42578125" style="991" customWidth="1"/>
    <col min="4891" max="4891" width="12.28515625" style="991" customWidth="1"/>
    <col min="4892" max="4892" width="0" style="991" hidden="1" customWidth="1"/>
    <col min="4893" max="4893" width="3.7109375" style="991" customWidth="1"/>
    <col min="4894" max="4894" width="11.140625" style="991" bestFit="1" customWidth="1"/>
    <col min="4895" max="4896" width="10.5703125" style="991"/>
    <col min="4897" max="4897" width="11.140625" style="991" customWidth="1"/>
    <col min="4898" max="5127" width="10.5703125" style="991"/>
    <col min="5128" max="5135" width="0" style="991" hidden="1" customWidth="1"/>
    <col min="5136" max="5136" width="3.7109375" style="991" customWidth="1"/>
    <col min="5137" max="5137" width="3.85546875" style="991" customWidth="1"/>
    <col min="5138" max="5138" width="3.7109375" style="991" customWidth="1"/>
    <col min="5139" max="5139" width="12.7109375" style="991" customWidth="1"/>
    <col min="5140" max="5140" width="52.7109375" style="991" customWidth="1"/>
    <col min="5141" max="5144" width="0" style="991" hidden="1" customWidth="1"/>
    <col min="5145" max="5145" width="12.28515625" style="991" customWidth="1"/>
    <col min="5146" max="5146" width="6.42578125" style="991" customWidth="1"/>
    <col min="5147" max="5147" width="12.28515625" style="991" customWidth="1"/>
    <col min="5148" max="5148" width="0" style="991" hidden="1" customWidth="1"/>
    <col min="5149" max="5149" width="3.7109375" style="991" customWidth="1"/>
    <col min="5150" max="5150" width="11.140625" style="991" bestFit="1" customWidth="1"/>
    <col min="5151" max="5152" width="10.5703125" style="991"/>
    <col min="5153" max="5153" width="11.140625" style="991" customWidth="1"/>
    <col min="5154" max="5383" width="10.5703125" style="991"/>
    <col min="5384" max="5391" width="0" style="991" hidden="1" customWidth="1"/>
    <col min="5392" max="5392" width="3.7109375" style="991" customWidth="1"/>
    <col min="5393" max="5393" width="3.85546875" style="991" customWidth="1"/>
    <col min="5394" max="5394" width="3.7109375" style="991" customWidth="1"/>
    <col min="5395" max="5395" width="12.7109375" style="991" customWidth="1"/>
    <col min="5396" max="5396" width="52.7109375" style="991" customWidth="1"/>
    <col min="5397" max="5400" width="0" style="991" hidden="1" customWidth="1"/>
    <col min="5401" max="5401" width="12.28515625" style="991" customWidth="1"/>
    <col min="5402" max="5402" width="6.42578125" style="991" customWidth="1"/>
    <col min="5403" max="5403" width="12.28515625" style="991" customWidth="1"/>
    <col min="5404" max="5404" width="0" style="991" hidden="1" customWidth="1"/>
    <col min="5405" max="5405" width="3.7109375" style="991" customWidth="1"/>
    <col min="5406" max="5406" width="11.140625" style="991" bestFit="1" customWidth="1"/>
    <col min="5407" max="5408" width="10.5703125" style="991"/>
    <col min="5409" max="5409" width="11.140625" style="991" customWidth="1"/>
    <col min="5410" max="5639" width="10.5703125" style="991"/>
    <col min="5640" max="5647" width="0" style="991" hidden="1" customWidth="1"/>
    <col min="5648" max="5648" width="3.7109375" style="991" customWidth="1"/>
    <col min="5649" max="5649" width="3.85546875" style="991" customWidth="1"/>
    <col min="5650" max="5650" width="3.7109375" style="991" customWidth="1"/>
    <col min="5651" max="5651" width="12.7109375" style="991" customWidth="1"/>
    <col min="5652" max="5652" width="52.7109375" style="991" customWidth="1"/>
    <col min="5653" max="5656" width="0" style="991" hidden="1" customWidth="1"/>
    <col min="5657" max="5657" width="12.28515625" style="991" customWidth="1"/>
    <col min="5658" max="5658" width="6.42578125" style="991" customWidth="1"/>
    <col min="5659" max="5659" width="12.28515625" style="991" customWidth="1"/>
    <col min="5660" max="5660" width="0" style="991" hidden="1" customWidth="1"/>
    <col min="5661" max="5661" width="3.7109375" style="991" customWidth="1"/>
    <col min="5662" max="5662" width="11.140625" style="991" bestFit="1" customWidth="1"/>
    <col min="5663" max="5664" width="10.5703125" style="991"/>
    <col min="5665" max="5665" width="11.140625" style="991" customWidth="1"/>
    <col min="5666" max="5895" width="10.5703125" style="991"/>
    <col min="5896" max="5903" width="0" style="991" hidden="1" customWidth="1"/>
    <col min="5904" max="5904" width="3.7109375" style="991" customWidth="1"/>
    <col min="5905" max="5905" width="3.85546875" style="991" customWidth="1"/>
    <col min="5906" max="5906" width="3.7109375" style="991" customWidth="1"/>
    <col min="5907" max="5907" width="12.7109375" style="991" customWidth="1"/>
    <col min="5908" max="5908" width="52.7109375" style="991" customWidth="1"/>
    <col min="5909" max="5912" width="0" style="991" hidden="1" customWidth="1"/>
    <col min="5913" max="5913" width="12.28515625" style="991" customWidth="1"/>
    <col min="5914" max="5914" width="6.42578125" style="991" customWidth="1"/>
    <col min="5915" max="5915" width="12.28515625" style="991" customWidth="1"/>
    <col min="5916" max="5916" width="0" style="991" hidden="1" customWidth="1"/>
    <col min="5917" max="5917" width="3.7109375" style="991" customWidth="1"/>
    <col min="5918" max="5918" width="11.140625" style="991" bestFit="1" customWidth="1"/>
    <col min="5919" max="5920" width="10.5703125" style="991"/>
    <col min="5921" max="5921" width="11.140625" style="991" customWidth="1"/>
    <col min="5922" max="6151" width="10.5703125" style="991"/>
    <col min="6152" max="6159" width="0" style="991" hidden="1" customWidth="1"/>
    <col min="6160" max="6160" width="3.7109375" style="991" customWidth="1"/>
    <col min="6161" max="6161" width="3.85546875" style="991" customWidth="1"/>
    <col min="6162" max="6162" width="3.7109375" style="991" customWidth="1"/>
    <col min="6163" max="6163" width="12.7109375" style="991" customWidth="1"/>
    <col min="6164" max="6164" width="52.7109375" style="991" customWidth="1"/>
    <col min="6165" max="6168" width="0" style="991" hidden="1" customWidth="1"/>
    <col min="6169" max="6169" width="12.28515625" style="991" customWidth="1"/>
    <col min="6170" max="6170" width="6.42578125" style="991" customWidth="1"/>
    <col min="6171" max="6171" width="12.28515625" style="991" customWidth="1"/>
    <col min="6172" max="6172" width="0" style="991" hidden="1" customWidth="1"/>
    <col min="6173" max="6173" width="3.7109375" style="991" customWidth="1"/>
    <col min="6174" max="6174" width="11.140625" style="991" bestFit="1" customWidth="1"/>
    <col min="6175" max="6176" width="10.5703125" style="991"/>
    <col min="6177" max="6177" width="11.140625" style="991" customWidth="1"/>
    <col min="6178" max="6407" width="10.5703125" style="991"/>
    <col min="6408" max="6415" width="0" style="991" hidden="1" customWidth="1"/>
    <col min="6416" max="6416" width="3.7109375" style="991" customWidth="1"/>
    <col min="6417" max="6417" width="3.85546875" style="991" customWidth="1"/>
    <col min="6418" max="6418" width="3.7109375" style="991" customWidth="1"/>
    <col min="6419" max="6419" width="12.7109375" style="991" customWidth="1"/>
    <col min="6420" max="6420" width="52.7109375" style="991" customWidth="1"/>
    <col min="6421" max="6424" width="0" style="991" hidden="1" customWidth="1"/>
    <col min="6425" max="6425" width="12.28515625" style="991" customWidth="1"/>
    <col min="6426" max="6426" width="6.42578125" style="991" customWidth="1"/>
    <col min="6427" max="6427" width="12.28515625" style="991" customWidth="1"/>
    <col min="6428" max="6428" width="0" style="991" hidden="1" customWidth="1"/>
    <col min="6429" max="6429" width="3.7109375" style="991" customWidth="1"/>
    <col min="6430" max="6430" width="11.140625" style="991" bestFit="1" customWidth="1"/>
    <col min="6431" max="6432" width="10.5703125" style="991"/>
    <col min="6433" max="6433" width="11.140625" style="991" customWidth="1"/>
    <col min="6434" max="6663" width="10.5703125" style="991"/>
    <col min="6664" max="6671" width="0" style="991" hidden="1" customWidth="1"/>
    <col min="6672" max="6672" width="3.7109375" style="991" customWidth="1"/>
    <col min="6673" max="6673" width="3.85546875" style="991" customWidth="1"/>
    <col min="6674" max="6674" width="3.7109375" style="991" customWidth="1"/>
    <col min="6675" max="6675" width="12.7109375" style="991" customWidth="1"/>
    <col min="6676" max="6676" width="52.7109375" style="991" customWidth="1"/>
    <col min="6677" max="6680" width="0" style="991" hidden="1" customWidth="1"/>
    <col min="6681" max="6681" width="12.28515625" style="991" customWidth="1"/>
    <col min="6682" max="6682" width="6.42578125" style="991" customWidth="1"/>
    <col min="6683" max="6683" width="12.28515625" style="991" customWidth="1"/>
    <col min="6684" max="6684" width="0" style="991" hidden="1" customWidth="1"/>
    <col min="6685" max="6685" width="3.7109375" style="991" customWidth="1"/>
    <col min="6686" max="6686" width="11.140625" style="991" bestFit="1" customWidth="1"/>
    <col min="6687" max="6688" width="10.5703125" style="991"/>
    <col min="6689" max="6689" width="11.140625" style="991" customWidth="1"/>
    <col min="6690" max="6919" width="10.5703125" style="991"/>
    <col min="6920" max="6927" width="0" style="991" hidden="1" customWidth="1"/>
    <col min="6928" max="6928" width="3.7109375" style="991" customWidth="1"/>
    <col min="6929" max="6929" width="3.85546875" style="991" customWidth="1"/>
    <col min="6930" max="6930" width="3.7109375" style="991" customWidth="1"/>
    <col min="6931" max="6931" width="12.7109375" style="991" customWidth="1"/>
    <col min="6932" max="6932" width="52.7109375" style="991" customWidth="1"/>
    <col min="6933" max="6936" width="0" style="991" hidden="1" customWidth="1"/>
    <col min="6937" max="6937" width="12.28515625" style="991" customWidth="1"/>
    <col min="6938" max="6938" width="6.42578125" style="991" customWidth="1"/>
    <col min="6939" max="6939" width="12.28515625" style="991" customWidth="1"/>
    <col min="6940" max="6940" width="0" style="991" hidden="1" customWidth="1"/>
    <col min="6941" max="6941" width="3.7109375" style="991" customWidth="1"/>
    <col min="6942" max="6942" width="11.140625" style="991" bestFit="1" customWidth="1"/>
    <col min="6943" max="6944" width="10.5703125" style="991"/>
    <col min="6945" max="6945" width="11.140625" style="991" customWidth="1"/>
    <col min="6946" max="7175" width="10.5703125" style="991"/>
    <col min="7176" max="7183" width="0" style="991" hidden="1" customWidth="1"/>
    <col min="7184" max="7184" width="3.7109375" style="991" customWidth="1"/>
    <col min="7185" max="7185" width="3.85546875" style="991" customWidth="1"/>
    <col min="7186" max="7186" width="3.7109375" style="991" customWidth="1"/>
    <col min="7187" max="7187" width="12.7109375" style="991" customWidth="1"/>
    <col min="7188" max="7188" width="52.7109375" style="991" customWidth="1"/>
    <col min="7189" max="7192" width="0" style="991" hidden="1" customWidth="1"/>
    <col min="7193" max="7193" width="12.28515625" style="991" customWidth="1"/>
    <col min="7194" max="7194" width="6.42578125" style="991" customWidth="1"/>
    <col min="7195" max="7195" width="12.28515625" style="991" customWidth="1"/>
    <col min="7196" max="7196" width="0" style="991" hidden="1" customWidth="1"/>
    <col min="7197" max="7197" width="3.7109375" style="991" customWidth="1"/>
    <col min="7198" max="7198" width="11.140625" style="991" bestFit="1" customWidth="1"/>
    <col min="7199" max="7200" width="10.5703125" style="991"/>
    <col min="7201" max="7201" width="11.140625" style="991" customWidth="1"/>
    <col min="7202" max="7431" width="10.5703125" style="991"/>
    <col min="7432" max="7439" width="0" style="991" hidden="1" customWidth="1"/>
    <col min="7440" max="7440" width="3.7109375" style="991" customWidth="1"/>
    <col min="7441" max="7441" width="3.85546875" style="991" customWidth="1"/>
    <col min="7442" max="7442" width="3.7109375" style="991" customWidth="1"/>
    <col min="7443" max="7443" width="12.7109375" style="991" customWidth="1"/>
    <col min="7444" max="7444" width="52.7109375" style="991" customWidth="1"/>
    <col min="7445" max="7448" width="0" style="991" hidden="1" customWidth="1"/>
    <col min="7449" max="7449" width="12.28515625" style="991" customWidth="1"/>
    <col min="7450" max="7450" width="6.42578125" style="991" customWidth="1"/>
    <col min="7451" max="7451" width="12.28515625" style="991" customWidth="1"/>
    <col min="7452" max="7452" width="0" style="991" hidden="1" customWidth="1"/>
    <col min="7453" max="7453" width="3.7109375" style="991" customWidth="1"/>
    <col min="7454" max="7454" width="11.140625" style="991" bestFit="1" customWidth="1"/>
    <col min="7455" max="7456" width="10.5703125" style="991"/>
    <col min="7457" max="7457" width="11.140625" style="991" customWidth="1"/>
    <col min="7458" max="7687" width="10.5703125" style="991"/>
    <col min="7688" max="7695" width="0" style="991" hidden="1" customWidth="1"/>
    <col min="7696" max="7696" width="3.7109375" style="991" customWidth="1"/>
    <col min="7697" max="7697" width="3.85546875" style="991" customWidth="1"/>
    <col min="7698" max="7698" width="3.7109375" style="991" customWidth="1"/>
    <col min="7699" max="7699" width="12.7109375" style="991" customWidth="1"/>
    <col min="7700" max="7700" width="52.7109375" style="991" customWidth="1"/>
    <col min="7701" max="7704" width="0" style="991" hidden="1" customWidth="1"/>
    <col min="7705" max="7705" width="12.28515625" style="991" customWidth="1"/>
    <col min="7706" max="7706" width="6.42578125" style="991" customWidth="1"/>
    <col min="7707" max="7707" width="12.28515625" style="991" customWidth="1"/>
    <col min="7708" max="7708" width="0" style="991" hidden="1" customWidth="1"/>
    <col min="7709" max="7709" width="3.7109375" style="991" customWidth="1"/>
    <col min="7710" max="7710" width="11.140625" style="991" bestFit="1" customWidth="1"/>
    <col min="7711" max="7712" width="10.5703125" style="991"/>
    <col min="7713" max="7713" width="11.140625" style="991" customWidth="1"/>
    <col min="7714" max="7943" width="10.5703125" style="991"/>
    <col min="7944" max="7951" width="0" style="991" hidden="1" customWidth="1"/>
    <col min="7952" max="7952" width="3.7109375" style="991" customWidth="1"/>
    <col min="7953" max="7953" width="3.85546875" style="991" customWidth="1"/>
    <col min="7954" max="7954" width="3.7109375" style="991" customWidth="1"/>
    <col min="7955" max="7955" width="12.7109375" style="991" customWidth="1"/>
    <col min="7956" max="7956" width="52.7109375" style="991" customWidth="1"/>
    <col min="7957" max="7960" width="0" style="991" hidden="1" customWidth="1"/>
    <col min="7961" max="7961" width="12.28515625" style="991" customWidth="1"/>
    <col min="7962" max="7962" width="6.42578125" style="991" customWidth="1"/>
    <col min="7963" max="7963" width="12.28515625" style="991" customWidth="1"/>
    <col min="7964" max="7964" width="0" style="991" hidden="1" customWidth="1"/>
    <col min="7965" max="7965" width="3.7109375" style="991" customWidth="1"/>
    <col min="7966" max="7966" width="11.140625" style="991" bestFit="1" customWidth="1"/>
    <col min="7967" max="7968" width="10.5703125" style="991"/>
    <col min="7969" max="7969" width="11.140625" style="991" customWidth="1"/>
    <col min="7970" max="8199" width="10.5703125" style="991"/>
    <col min="8200" max="8207" width="0" style="991" hidden="1" customWidth="1"/>
    <col min="8208" max="8208" width="3.7109375" style="991" customWidth="1"/>
    <col min="8209" max="8209" width="3.85546875" style="991" customWidth="1"/>
    <col min="8210" max="8210" width="3.7109375" style="991" customWidth="1"/>
    <col min="8211" max="8211" width="12.7109375" style="991" customWidth="1"/>
    <col min="8212" max="8212" width="52.7109375" style="991" customWidth="1"/>
    <col min="8213" max="8216" width="0" style="991" hidden="1" customWidth="1"/>
    <col min="8217" max="8217" width="12.28515625" style="991" customWidth="1"/>
    <col min="8218" max="8218" width="6.42578125" style="991" customWidth="1"/>
    <col min="8219" max="8219" width="12.28515625" style="991" customWidth="1"/>
    <col min="8220" max="8220" width="0" style="991" hidden="1" customWidth="1"/>
    <col min="8221" max="8221" width="3.7109375" style="991" customWidth="1"/>
    <col min="8222" max="8222" width="11.140625" style="991" bestFit="1" customWidth="1"/>
    <col min="8223" max="8224" width="10.5703125" style="991"/>
    <col min="8225" max="8225" width="11.140625" style="991" customWidth="1"/>
    <col min="8226" max="8455" width="10.5703125" style="991"/>
    <col min="8456" max="8463" width="0" style="991" hidden="1" customWidth="1"/>
    <col min="8464" max="8464" width="3.7109375" style="991" customWidth="1"/>
    <col min="8465" max="8465" width="3.85546875" style="991" customWidth="1"/>
    <col min="8466" max="8466" width="3.7109375" style="991" customWidth="1"/>
    <col min="8467" max="8467" width="12.7109375" style="991" customWidth="1"/>
    <col min="8468" max="8468" width="52.7109375" style="991" customWidth="1"/>
    <col min="8469" max="8472" width="0" style="991" hidden="1" customWidth="1"/>
    <col min="8473" max="8473" width="12.28515625" style="991" customWidth="1"/>
    <col min="8474" max="8474" width="6.42578125" style="991" customWidth="1"/>
    <col min="8475" max="8475" width="12.28515625" style="991" customWidth="1"/>
    <col min="8476" max="8476" width="0" style="991" hidden="1" customWidth="1"/>
    <col min="8477" max="8477" width="3.7109375" style="991" customWidth="1"/>
    <col min="8478" max="8478" width="11.140625" style="991" bestFit="1" customWidth="1"/>
    <col min="8479" max="8480" width="10.5703125" style="991"/>
    <col min="8481" max="8481" width="11.140625" style="991" customWidth="1"/>
    <col min="8482" max="8711" width="10.5703125" style="991"/>
    <col min="8712" max="8719" width="0" style="991" hidden="1" customWidth="1"/>
    <col min="8720" max="8720" width="3.7109375" style="991" customWidth="1"/>
    <col min="8721" max="8721" width="3.85546875" style="991" customWidth="1"/>
    <col min="8722" max="8722" width="3.7109375" style="991" customWidth="1"/>
    <col min="8723" max="8723" width="12.7109375" style="991" customWidth="1"/>
    <col min="8724" max="8724" width="52.7109375" style="991" customWidth="1"/>
    <col min="8725" max="8728" width="0" style="991" hidden="1" customWidth="1"/>
    <col min="8729" max="8729" width="12.28515625" style="991" customWidth="1"/>
    <col min="8730" max="8730" width="6.42578125" style="991" customWidth="1"/>
    <col min="8731" max="8731" width="12.28515625" style="991" customWidth="1"/>
    <col min="8732" max="8732" width="0" style="991" hidden="1" customWidth="1"/>
    <col min="8733" max="8733" width="3.7109375" style="991" customWidth="1"/>
    <col min="8734" max="8734" width="11.140625" style="991" bestFit="1" customWidth="1"/>
    <col min="8735" max="8736" width="10.5703125" style="991"/>
    <col min="8737" max="8737" width="11.140625" style="991" customWidth="1"/>
    <col min="8738" max="8967" width="10.5703125" style="991"/>
    <col min="8968" max="8975" width="0" style="991" hidden="1" customWidth="1"/>
    <col min="8976" max="8976" width="3.7109375" style="991" customWidth="1"/>
    <col min="8977" max="8977" width="3.85546875" style="991" customWidth="1"/>
    <col min="8978" max="8978" width="3.7109375" style="991" customWidth="1"/>
    <col min="8979" max="8979" width="12.7109375" style="991" customWidth="1"/>
    <col min="8980" max="8980" width="52.7109375" style="991" customWidth="1"/>
    <col min="8981" max="8984" width="0" style="991" hidden="1" customWidth="1"/>
    <col min="8985" max="8985" width="12.28515625" style="991" customWidth="1"/>
    <col min="8986" max="8986" width="6.42578125" style="991" customWidth="1"/>
    <col min="8987" max="8987" width="12.28515625" style="991" customWidth="1"/>
    <col min="8988" max="8988" width="0" style="991" hidden="1" customWidth="1"/>
    <col min="8989" max="8989" width="3.7109375" style="991" customWidth="1"/>
    <col min="8990" max="8990" width="11.140625" style="991" bestFit="1" customWidth="1"/>
    <col min="8991" max="8992" width="10.5703125" style="991"/>
    <col min="8993" max="8993" width="11.140625" style="991" customWidth="1"/>
    <col min="8994" max="9223" width="10.5703125" style="991"/>
    <col min="9224" max="9231" width="0" style="991" hidden="1" customWidth="1"/>
    <col min="9232" max="9232" width="3.7109375" style="991" customWidth="1"/>
    <col min="9233" max="9233" width="3.85546875" style="991" customWidth="1"/>
    <col min="9234" max="9234" width="3.7109375" style="991" customWidth="1"/>
    <col min="9235" max="9235" width="12.7109375" style="991" customWidth="1"/>
    <col min="9236" max="9236" width="52.7109375" style="991" customWidth="1"/>
    <col min="9237" max="9240" width="0" style="991" hidden="1" customWidth="1"/>
    <col min="9241" max="9241" width="12.28515625" style="991" customWidth="1"/>
    <col min="9242" max="9242" width="6.42578125" style="991" customWidth="1"/>
    <col min="9243" max="9243" width="12.28515625" style="991" customWidth="1"/>
    <col min="9244" max="9244" width="0" style="991" hidden="1" customWidth="1"/>
    <col min="9245" max="9245" width="3.7109375" style="991" customWidth="1"/>
    <col min="9246" max="9246" width="11.140625" style="991" bestFit="1" customWidth="1"/>
    <col min="9247" max="9248" width="10.5703125" style="991"/>
    <col min="9249" max="9249" width="11.140625" style="991" customWidth="1"/>
    <col min="9250" max="9479" width="10.5703125" style="991"/>
    <col min="9480" max="9487" width="0" style="991" hidden="1" customWidth="1"/>
    <col min="9488" max="9488" width="3.7109375" style="991" customWidth="1"/>
    <col min="9489" max="9489" width="3.85546875" style="991" customWidth="1"/>
    <col min="9490" max="9490" width="3.7109375" style="991" customWidth="1"/>
    <col min="9491" max="9491" width="12.7109375" style="991" customWidth="1"/>
    <col min="9492" max="9492" width="52.7109375" style="991" customWidth="1"/>
    <col min="9493" max="9496" width="0" style="991" hidden="1" customWidth="1"/>
    <col min="9497" max="9497" width="12.28515625" style="991" customWidth="1"/>
    <col min="9498" max="9498" width="6.42578125" style="991" customWidth="1"/>
    <col min="9499" max="9499" width="12.28515625" style="991" customWidth="1"/>
    <col min="9500" max="9500" width="0" style="991" hidden="1" customWidth="1"/>
    <col min="9501" max="9501" width="3.7109375" style="991" customWidth="1"/>
    <col min="9502" max="9502" width="11.140625" style="991" bestFit="1" customWidth="1"/>
    <col min="9503" max="9504" width="10.5703125" style="991"/>
    <col min="9505" max="9505" width="11.140625" style="991" customWidth="1"/>
    <col min="9506" max="9735" width="10.5703125" style="991"/>
    <col min="9736" max="9743" width="0" style="991" hidden="1" customWidth="1"/>
    <col min="9744" max="9744" width="3.7109375" style="991" customWidth="1"/>
    <col min="9745" max="9745" width="3.85546875" style="991" customWidth="1"/>
    <col min="9746" max="9746" width="3.7109375" style="991" customWidth="1"/>
    <col min="9747" max="9747" width="12.7109375" style="991" customWidth="1"/>
    <col min="9748" max="9748" width="52.7109375" style="991" customWidth="1"/>
    <col min="9749" max="9752" width="0" style="991" hidden="1" customWidth="1"/>
    <col min="9753" max="9753" width="12.28515625" style="991" customWidth="1"/>
    <col min="9754" max="9754" width="6.42578125" style="991" customWidth="1"/>
    <col min="9755" max="9755" width="12.28515625" style="991" customWidth="1"/>
    <col min="9756" max="9756" width="0" style="991" hidden="1" customWidth="1"/>
    <col min="9757" max="9757" width="3.7109375" style="991" customWidth="1"/>
    <col min="9758" max="9758" width="11.140625" style="991" bestFit="1" customWidth="1"/>
    <col min="9759" max="9760" width="10.5703125" style="991"/>
    <col min="9761" max="9761" width="11.140625" style="991" customWidth="1"/>
    <col min="9762" max="9991" width="10.5703125" style="991"/>
    <col min="9992" max="9999" width="0" style="991" hidden="1" customWidth="1"/>
    <col min="10000" max="10000" width="3.7109375" style="991" customWidth="1"/>
    <col min="10001" max="10001" width="3.85546875" style="991" customWidth="1"/>
    <col min="10002" max="10002" width="3.7109375" style="991" customWidth="1"/>
    <col min="10003" max="10003" width="12.7109375" style="991" customWidth="1"/>
    <col min="10004" max="10004" width="52.7109375" style="991" customWidth="1"/>
    <col min="10005" max="10008" width="0" style="991" hidden="1" customWidth="1"/>
    <col min="10009" max="10009" width="12.28515625" style="991" customWidth="1"/>
    <col min="10010" max="10010" width="6.42578125" style="991" customWidth="1"/>
    <col min="10011" max="10011" width="12.28515625" style="991" customWidth="1"/>
    <col min="10012" max="10012" width="0" style="991" hidden="1" customWidth="1"/>
    <col min="10013" max="10013" width="3.7109375" style="991" customWidth="1"/>
    <col min="10014" max="10014" width="11.140625" style="991" bestFit="1" customWidth="1"/>
    <col min="10015" max="10016" width="10.5703125" style="991"/>
    <col min="10017" max="10017" width="11.140625" style="991" customWidth="1"/>
    <col min="10018" max="10247" width="10.5703125" style="991"/>
    <col min="10248" max="10255" width="0" style="991" hidden="1" customWidth="1"/>
    <col min="10256" max="10256" width="3.7109375" style="991" customWidth="1"/>
    <col min="10257" max="10257" width="3.85546875" style="991" customWidth="1"/>
    <col min="10258" max="10258" width="3.7109375" style="991" customWidth="1"/>
    <col min="10259" max="10259" width="12.7109375" style="991" customWidth="1"/>
    <col min="10260" max="10260" width="52.7109375" style="991" customWidth="1"/>
    <col min="10261" max="10264" width="0" style="991" hidden="1" customWidth="1"/>
    <col min="10265" max="10265" width="12.28515625" style="991" customWidth="1"/>
    <col min="10266" max="10266" width="6.42578125" style="991" customWidth="1"/>
    <col min="10267" max="10267" width="12.28515625" style="991" customWidth="1"/>
    <col min="10268" max="10268" width="0" style="991" hidden="1" customWidth="1"/>
    <col min="10269" max="10269" width="3.7109375" style="991" customWidth="1"/>
    <col min="10270" max="10270" width="11.140625" style="991" bestFit="1" customWidth="1"/>
    <col min="10271" max="10272" width="10.5703125" style="991"/>
    <col min="10273" max="10273" width="11.140625" style="991" customWidth="1"/>
    <col min="10274" max="10503" width="10.5703125" style="991"/>
    <col min="10504" max="10511" width="0" style="991" hidden="1" customWidth="1"/>
    <col min="10512" max="10512" width="3.7109375" style="991" customWidth="1"/>
    <col min="10513" max="10513" width="3.85546875" style="991" customWidth="1"/>
    <col min="10514" max="10514" width="3.7109375" style="991" customWidth="1"/>
    <col min="10515" max="10515" width="12.7109375" style="991" customWidth="1"/>
    <col min="10516" max="10516" width="52.7109375" style="991" customWidth="1"/>
    <col min="10517" max="10520" width="0" style="991" hidden="1" customWidth="1"/>
    <col min="10521" max="10521" width="12.28515625" style="991" customWidth="1"/>
    <col min="10522" max="10522" width="6.42578125" style="991" customWidth="1"/>
    <col min="10523" max="10523" width="12.28515625" style="991" customWidth="1"/>
    <col min="10524" max="10524" width="0" style="991" hidden="1" customWidth="1"/>
    <col min="10525" max="10525" width="3.7109375" style="991" customWidth="1"/>
    <col min="10526" max="10526" width="11.140625" style="991" bestFit="1" customWidth="1"/>
    <col min="10527" max="10528" width="10.5703125" style="991"/>
    <col min="10529" max="10529" width="11.140625" style="991" customWidth="1"/>
    <col min="10530" max="10759" width="10.5703125" style="991"/>
    <col min="10760" max="10767" width="0" style="991" hidden="1" customWidth="1"/>
    <col min="10768" max="10768" width="3.7109375" style="991" customWidth="1"/>
    <col min="10769" max="10769" width="3.85546875" style="991" customWidth="1"/>
    <col min="10770" max="10770" width="3.7109375" style="991" customWidth="1"/>
    <col min="10771" max="10771" width="12.7109375" style="991" customWidth="1"/>
    <col min="10772" max="10772" width="52.7109375" style="991" customWidth="1"/>
    <col min="10773" max="10776" width="0" style="991" hidden="1" customWidth="1"/>
    <col min="10777" max="10777" width="12.28515625" style="991" customWidth="1"/>
    <col min="10778" max="10778" width="6.42578125" style="991" customWidth="1"/>
    <col min="10779" max="10779" width="12.28515625" style="991" customWidth="1"/>
    <col min="10780" max="10780" width="0" style="991" hidden="1" customWidth="1"/>
    <col min="10781" max="10781" width="3.7109375" style="991" customWidth="1"/>
    <col min="10782" max="10782" width="11.140625" style="991" bestFit="1" customWidth="1"/>
    <col min="10783" max="10784" width="10.5703125" style="991"/>
    <col min="10785" max="10785" width="11.140625" style="991" customWidth="1"/>
    <col min="10786" max="11015" width="10.5703125" style="991"/>
    <col min="11016" max="11023" width="0" style="991" hidden="1" customWidth="1"/>
    <col min="11024" max="11024" width="3.7109375" style="991" customWidth="1"/>
    <col min="11025" max="11025" width="3.85546875" style="991" customWidth="1"/>
    <col min="11026" max="11026" width="3.7109375" style="991" customWidth="1"/>
    <col min="11027" max="11027" width="12.7109375" style="991" customWidth="1"/>
    <col min="11028" max="11028" width="52.7109375" style="991" customWidth="1"/>
    <col min="11029" max="11032" width="0" style="991" hidden="1" customWidth="1"/>
    <col min="11033" max="11033" width="12.28515625" style="991" customWidth="1"/>
    <col min="11034" max="11034" width="6.42578125" style="991" customWidth="1"/>
    <col min="11035" max="11035" width="12.28515625" style="991" customWidth="1"/>
    <col min="11036" max="11036" width="0" style="991" hidden="1" customWidth="1"/>
    <col min="11037" max="11037" width="3.7109375" style="991" customWidth="1"/>
    <col min="11038" max="11038" width="11.140625" style="991" bestFit="1" customWidth="1"/>
    <col min="11039" max="11040" width="10.5703125" style="991"/>
    <col min="11041" max="11041" width="11.140625" style="991" customWidth="1"/>
    <col min="11042" max="11271" width="10.5703125" style="991"/>
    <col min="11272" max="11279" width="0" style="991" hidden="1" customWidth="1"/>
    <col min="11280" max="11280" width="3.7109375" style="991" customWidth="1"/>
    <col min="11281" max="11281" width="3.85546875" style="991" customWidth="1"/>
    <col min="11282" max="11282" width="3.7109375" style="991" customWidth="1"/>
    <col min="11283" max="11283" width="12.7109375" style="991" customWidth="1"/>
    <col min="11284" max="11284" width="52.7109375" style="991" customWidth="1"/>
    <col min="11285" max="11288" width="0" style="991" hidden="1" customWidth="1"/>
    <col min="11289" max="11289" width="12.28515625" style="991" customWidth="1"/>
    <col min="11290" max="11290" width="6.42578125" style="991" customWidth="1"/>
    <col min="11291" max="11291" width="12.28515625" style="991" customWidth="1"/>
    <col min="11292" max="11292" width="0" style="991" hidden="1" customWidth="1"/>
    <col min="11293" max="11293" width="3.7109375" style="991" customWidth="1"/>
    <col min="11294" max="11294" width="11.140625" style="991" bestFit="1" customWidth="1"/>
    <col min="11295" max="11296" width="10.5703125" style="991"/>
    <col min="11297" max="11297" width="11.140625" style="991" customWidth="1"/>
    <col min="11298" max="11527" width="10.5703125" style="991"/>
    <col min="11528" max="11535" width="0" style="991" hidden="1" customWidth="1"/>
    <col min="11536" max="11536" width="3.7109375" style="991" customWidth="1"/>
    <col min="11537" max="11537" width="3.85546875" style="991" customWidth="1"/>
    <col min="11538" max="11538" width="3.7109375" style="991" customWidth="1"/>
    <col min="11539" max="11539" width="12.7109375" style="991" customWidth="1"/>
    <col min="11540" max="11540" width="52.7109375" style="991" customWidth="1"/>
    <col min="11541" max="11544" width="0" style="991" hidden="1" customWidth="1"/>
    <col min="11545" max="11545" width="12.28515625" style="991" customWidth="1"/>
    <col min="11546" max="11546" width="6.42578125" style="991" customWidth="1"/>
    <col min="11547" max="11547" width="12.28515625" style="991" customWidth="1"/>
    <col min="11548" max="11548" width="0" style="991" hidden="1" customWidth="1"/>
    <col min="11549" max="11549" width="3.7109375" style="991" customWidth="1"/>
    <col min="11550" max="11550" width="11.140625" style="991" bestFit="1" customWidth="1"/>
    <col min="11551" max="11552" width="10.5703125" style="991"/>
    <col min="11553" max="11553" width="11.140625" style="991" customWidth="1"/>
    <col min="11554" max="11783" width="10.5703125" style="991"/>
    <col min="11784" max="11791" width="0" style="991" hidden="1" customWidth="1"/>
    <col min="11792" max="11792" width="3.7109375" style="991" customWidth="1"/>
    <col min="11793" max="11793" width="3.85546875" style="991" customWidth="1"/>
    <col min="11794" max="11794" width="3.7109375" style="991" customWidth="1"/>
    <col min="11795" max="11795" width="12.7109375" style="991" customWidth="1"/>
    <col min="11796" max="11796" width="52.7109375" style="991" customWidth="1"/>
    <col min="11797" max="11800" width="0" style="991" hidden="1" customWidth="1"/>
    <col min="11801" max="11801" width="12.28515625" style="991" customWidth="1"/>
    <col min="11802" max="11802" width="6.42578125" style="991" customWidth="1"/>
    <col min="11803" max="11803" width="12.28515625" style="991" customWidth="1"/>
    <col min="11804" max="11804" width="0" style="991" hidden="1" customWidth="1"/>
    <col min="11805" max="11805" width="3.7109375" style="991" customWidth="1"/>
    <col min="11806" max="11806" width="11.140625" style="991" bestFit="1" customWidth="1"/>
    <col min="11807" max="11808" width="10.5703125" style="991"/>
    <col min="11809" max="11809" width="11.140625" style="991" customWidth="1"/>
    <col min="11810" max="12039" width="10.5703125" style="991"/>
    <col min="12040" max="12047" width="0" style="991" hidden="1" customWidth="1"/>
    <col min="12048" max="12048" width="3.7109375" style="991" customWidth="1"/>
    <col min="12049" max="12049" width="3.85546875" style="991" customWidth="1"/>
    <col min="12050" max="12050" width="3.7109375" style="991" customWidth="1"/>
    <col min="12051" max="12051" width="12.7109375" style="991" customWidth="1"/>
    <col min="12052" max="12052" width="52.7109375" style="991" customWidth="1"/>
    <col min="12053" max="12056" width="0" style="991" hidden="1" customWidth="1"/>
    <col min="12057" max="12057" width="12.28515625" style="991" customWidth="1"/>
    <col min="12058" max="12058" width="6.42578125" style="991" customWidth="1"/>
    <col min="12059" max="12059" width="12.28515625" style="991" customWidth="1"/>
    <col min="12060" max="12060" width="0" style="991" hidden="1" customWidth="1"/>
    <col min="12061" max="12061" width="3.7109375" style="991" customWidth="1"/>
    <col min="12062" max="12062" width="11.140625" style="991" bestFit="1" customWidth="1"/>
    <col min="12063" max="12064" width="10.5703125" style="991"/>
    <col min="12065" max="12065" width="11.140625" style="991" customWidth="1"/>
    <col min="12066" max="12295" width="10.5703125" style="991"/>
    <col min="12296" max="12303" width="0" style="991" hidden="1" customWidth="1"/>
    <col min="12304" max="12304" width="3.7109375" style="991" customWidth="1"/>
    <col min="12305" max="12305" width="3.85546875" style="991" customWidth="1"/>
    <col min="12306" max="12306" width="3.7109375" style="991" customWidth="1"/>
    <col min="12307" max="12307" width="12.7109375" style="991" customWidth="1"/>
    <col min="12308" max="12308" width="52.7109375" style="991" customWidth="1"/>
    <col min="12309" max="12312" width="0" style="991" hidden="1" customWidth="1"/>
    <col min="12313" max="12313" width="12.28515625" style="991" customWidth="1"/>
    <col min="12314" max="12314" width="6.42578125" style="991" customWidth="1"/>
    <col min="12315" max="12315" width="12.28515625" style="991" customWidth="1"/>
    <col min="12316" max="12316" width="0" style="991" hidden="1" customWidth="1"/>
    <col min="12317" max="12317" width="3.7109375" style="991" customWidth="1"/>
    <col min="12318" max="12318" width="11.140625" style="991" bestFit="1" customWidth="1"/>
    <col min="12319" max="12320" width="10.5703125" style="991"/>
    <col min="12321" max="12321" width="11.140625" style="991" customWidth="1"/>
    <col min="12322" max="12551" width="10.5703125" style="991"/>
    <col min="12552" max="12559" width="0" style="991" hidden="1" customWidth="1"/>
    <col min="12560" max="12560" width="3.7109375" style="991" customWidth="1"/>
    <col min="12561" max="12561" width="3.85546875" style="991" customWidth="1"/>
    <col min="12562" max="12562" width="3.7109375" style="991" customWidth="1"/>
    <col min="12563" max="12563" width="12.7109375" style="991" customWidth="1"/>
    <col min="12564" max="12564" width="52.7109375" style="991" customWidth="1"/>
    <col min="12565" max="12568" width="0" style="991" hidden="1" customWidth="1"/>
    <col min="12569" max="12569" width="12.28515625" style="991" customWidth="1"/>
    <col min="12570" max="12570" width="6.42578125" style="991" customWidth="1"/>
    <col min="12571" max="12571" width="12.28515625" style="991" customWidth="1"/>
    <col min="12572" max="12572" width="0" style="991" hidden="1" customWidth="1"/>
    <col min="12573" max="12573" width="3.7109375" style="991" customWidth="1"/>
    <col min="12574" max="12574" width="11.140625" style="991" bestFit="1" customWidth="1"/>
    <col min="12575" max="12576" width="10.5703125" style="991"/>
    <col min="12577" max="12577" width="11.140625" style="991" customWidth="1"/>
    <col min="12578" max="12807" width="10.5703125" style="991"/>
    <col min="12808" max="12815" width="0" style="991" hidden="1" customWidth="1"/>
    <col min="12816" max="12816" width="3.7109375" style="991" customWidth="1"/>
    <col min="12817" max="12817" width="3.85546875" style="991" customWidth="1"/>
    <col min="12818" max="12818" width="3.7109375" style="991" customWidth="1"/>
    <col min="12819" max="12819" width="12.7109375" style="991" customWidth="1"/>
    <col min="12820" max="12820" width="52.7109375" style="991" customWidth="1"/>
    <col min="12821" max="12824" width="0" style="991" hidden="1" customWidth="1"/>
    <col min="12825" max="12825" width="12.28515625" style="991" customWidth="1"/>
    <col min="12826" max="12826" width="6.42578125" style="991" customWidth="1"/>
    <col min="12827" max="12827" width="12.28515625" style="991" customWidth="1"/>
    <col min="12828" max="12828" width="0" style="991" hidden="1" customWidth="1"/>
    <col min="12829" max="12829" width="3.7109375" style="991" customWidth="1"/>
    <col min="12830" max="12830" width="11.140625" style="991" bestFit="1" customWidth="1"/>
    <col min="12831" max="12832" width="10.5703125" style="991"/>
    <col min="12833" max="12833" width="11.140625" style="991" customWidth="1"/>
    <col min="12834" max="13063" width="10.5703125" style="991"/>
    <col min="13064" max="13071" width="0" style="991" hidden="1" customWidth="1"/>
    <col min="13072" max="13072" width="3.7109375" style="991" customWidth="1"/>
    <col min="13073" max="13073" width="3.85546875" style="991" customWidth="1"/>
    <col min="13074" max="13074" width="3.7109375" style="991" customWidth="1"/>
    <col min="13075" max="13075" width="12.7109375" style="991" customWidth="1"/>
    <col min="13076" max="13076" width="52.7109375" style="991" customWidth="1"/>
    <col min="13077" max="13080" width="0" style="991" hidden="1" customWidth="1"/>
    <col min="13081" max="13081" width="12.28515625" style="991" customWidth="1"/>
    <col min="13082" max="13082" width="6.42578125" style="991" customWidth="1"/>
    <col min="13083" max="13083" width="12.28515625" style="991" customWidth="1"/>
    <col min="13084" max="13084" width="0" style="991" hidden="1" customWidth="1"/>
    <col min="13085" max="13085" width="3.7109375" style="991" customWidth="1"/>
    <col min="13086" max="13086" width="11.140625" style="991" bestFit="1" customWidth="1"/>
    <col min="13087" max="13088" width="10.5703125" style="991"/>
    <col min="13089" max="13089" width="11.140625" style="991" customWidth="1"/>
    <col min="13090" max="13319" width="10.5703125" style="991"/>
    <col min="13320" max="13327" width="0" style="991" hidden="1" customWidth="1"/>
    <col min="13328" max="13328" width="3.7109375" style="991" customWidth="1"/>
    <col min="13329" max="13329" width="3.85546875" style="991" customWidth="1"/>
    <col min="13330" max="13330" width="3.7109375" style="991" customWidth="1"/>
    <col min="13331" max="13331" width="12.7109375" style="991" customWidth="1"/>
    <col min="13332" max="13332" width="52.7109375" style="991" customWidth="1"/>
    <col min="13333" max="13336" width="0" style="991" hidden="1" customWidth="1"/>
    <col min="13337" max="13337" width="12.28515625" style="991" customWidth="1"/>
    <col min="13338" max="13338" width="6.42578125" style="991" customWidth="1"/>
    <col min="13339" max="13339" width="12.28515625" style="991" customWidth="1"/>
    <col min="13340" max="13340" width="0" style="991" hidden="1" customWidth="1"/>
    <col min="13341" max="13341" width="3.7109375" style="991" customWidth="1"/>
    <col min="13342" max="13342" width="11.140625" style="991" bestFit="1" customWidth="1"/>
    <col min="13343" max="13344" width="10.5703125" style="991"/>
    <col min="13345" max="13345" width="11.140625" style="991" customWidth="1"/>
    <col min="13346" max="13575" width="10.5703125" style="991"/>
    <col min="13576" max="13583" width="0" style="991" hidden="1" customWidth="1"/>
    <col min="13584" max="13584" width="3.7109375" style="991" customWidth="1"/>
    <col min="13585" max="13585" width="3.85546875" style="991" customWidth="1"/>
    <col min="13586" max="13586" width="3.7109375" style="991" customWidth="1"/>
    <col min="13587" max="13587" width="12.7109375" style="991" customWidth="1"/>
    <col min="13588" max="13588" width="52.7109375" style="991" customWidth="1"/>
    <col min="13589" max="13592" width="0" style="991" hidden="1" customWidth="1"/>
    <col min="13593" max="13593" width="12.28515625" style="991" customWidth="1"/>
    <col min="13594" max="13594" width="6.42578125" style="991" customWidth="1"/>
    <col min="13595" max="13595" width="12.28515625" style="991" customWidth="1"/>
    <col min="13596" max="13596" width="0" style="991" hidden="1" customWidth="1"/>
    <col min="13597" max="13597" width="3.7109375" style="991" customWidth="1"/>
    <col min="13598" max="13598" width="11.140625" style="991" bestFit="1" customWidth="1"/>
    <col min="13599" max="13600" width="10.5703125" style="991"/>
    <col min="13601" max="13601" width="11.140625" style="991" customWidth="1"/>
    <col min="13602" max="13831" width="10.5703125" style="991"/>
    <col min="13832" max="13839" width="0" style="991" hidden="1" customWidth="1"/>
    <col min="13840" max="13840" width="3.7109375" style="991" customWidth="1"/>
    <col min="13841" max="13841" width="3.85546875" style="991" customWidth="1"/>
    <col min="13842" max="13842" width="3.7109375" style="991" customWidth="1"/>
    <col min="13843" max="13843" width="12.7109375" style="991" customWidth="1"/>
    <col min="13844" max="13844" width="52.7109375" style="991" customWidth="1"/>
    <col min="13845" max="13848" width="0" style="991" hidden="1" customWidth="1"/>
    <col min="13849" max="13849" width="12.28515625" style="991" customWidth="1"/>
    <col min="13850" max="13850" width="6.42578125" style="991" customWidth="1"/>
    <col min="13851" max="13851" width="12.28515625" style="991" customWidth="1"/>
    <col min="13852" max="13852" width="0" style="991" hidden="1" customWidth="1"/>
    <col min="13853" max="13853" width="3.7109375" style="991" customWidth="1"/>
    <col min="13854" max="13854" width="11.140625" style="991" bestFit="1" customWidth="1"/>
    <col min="13855" max="13856" width="10.5703125" style="991"/>
    <col min="13857" max="13857" width="11.140625" style="991" customWidth="1"/>
    <col min="13858" max="14087" width="10.5703125" style="991"/>
    <col min="14088" max="14095" width="0" style="991" hidden="1" customWidth="1"/>
    <col min="14096" max="14096" width="3.7109375" style="991" customWidth="1"/>
    <col min="14097" max="14097" width="3.85546875" style="991" customWidth="1"/>
    <col min="14098" max="14098" width="3.7109375" style="991" customWidth="1"/>
    <col min="14099" max="14099" width="12.7109375" style="991" customWidth="1"/>
    <col min="14100" max="14100" width="52.7109375" style="991" customWidth="1"/>
    <col min="14101" max="14104" width="0" style="991" hidden="1" customWidth="1"/>
    <col min="14105" max="14105" width="12.28515625" style="991" customWidth="1"/>
    <col min="14106" max="14106" width="6.42578125" style="991" customWidth="1"/>
    <col min="14107" max="14107" width="12.28515625" style="991" customWidth="1"/>
    <col min="14108" max="14108" width="0" style="991" hidden="1" customWidth="1"/>
    <col min="14109" max="14109" width="3.7109375" style="991" customWidth="1"/>
    <col min="14110" max="14110" width="11.140625" style="991" bestFit="1" customWidth="1"/>
    <col min="14111" max="14112" width="10.5703125" style="991"/>
    <col min="14113" max="14113" width="11.140625" style="991" customWidth="1"/>
    <col min="14114" max="14343" width="10.5703125" style="991"/>
    <col min="14344" max="14351" width="0" style="991" hidden="1" customWidth="1"/>
    <col min="14352" max="14352" width="3.7109375" style="991" customWidth="1"/>
    <col min="14353" max="14353" width="3.85546875" style="991" customWidth="1"/>
    <col min="14354" max="14354" width="3.7109375" style="991" customWidth="1"/>
    <col min="14355" max="14355" width="12.7109375" style="991" customWidth="1"/>
    <col min="14356" max="14356" width="52.7109375" style="991" customWidth="1"/>
    <col min="14357" max="14360" width="0" style="991" hidden="1" customWidth="1"/>
    <col min="14361" max="14361" width="12.28515625" style="991" customWidth="1"/>
    <col min="14362" max="14362" width="6.42578125" style="991" customWidth="1"/>
    <col min="14363" max="14363" width="12.28515625" style="991" customWidth="1"/>
    <col min="14364" max="14364" width="0" style="991" hidden="1" customWidth="1"/>
    <col min="14365" max="14365" width="3.7109375" style="991" customWidth="1"/>
    <col min="14366" max="14366" width="11.140625" style="991" bestFit="1" customWidth="1"/>
    <col min="14367" max="14368" width="10.5703125" style="991"/>
    <col min="14369" max="14369" width="11.140625" style="991" customWidth="1"/>
    <col min="14370" max="14599" width="10.5703125" style="991"/>
    <col min="14600" max="14607" width="0" style="991" hidden="1" customWidth="1"/>
    <col min="14608" max="14608" width="3.7109375" style="991" customWidth="1"/>
    <col min="14609" max="14609" width="3.85546875" style="991" customWidth="1"/>
    <col min="14610" max="14610" width="3.7109375" style="991" customWidth="1"/>
    <col min="14611" max="14611" width="12.7109375" style="991" customWidth="1"/>
    <col min="14612" max="14612" width="52.7109375" style="991" customWidth="1"/>
    <col min="14613" max="14616" width="0" style="991" hidden="1" customWidth="1"/>
    <col min="14617" max="14617" width="12.28515625" style="991" customWidth="1"/>
    <col min="14618" max="14618" width="6.42578125" style="991" customWidth="1"/>
    <col min="14619" max="14619" width="12.28515625" style="991" customWidth="1"/>
    <col min="14620" max="14620" width="0" style="991" hidden="1" customWidth="1"/>
    <col min="14621" max="14621" width="3.7109375" style="991" customWidth="1"/>
    <col min="14622" max="14622" width="11.140625" style="991" bestFit="1" customWidth="1"/>
    <col min="14623" max="14624" width="10.5703125" style="991"/>
    <col min="14625" max="14625" width="11.140625" style="991" customWidth="1"/>
    <col min="14626" max="14855" width="10.5703125" style="991"/>
    <col min="14856" max="14863" width="0" style="991" hidden="1" customWidth="1"/>
    <col min="14864" max="14864" width="3.7109375" style="991" customWidth="1"/>
    <col min="14865" max="14865" width="3.85546875" style="991" customWidth="1"/>
    <col min="14866" max="14866" width="3.7109375" style="991" customWidth="1"/>
    <col min="14867" max="14867" width="12.7109375" style="991" customWidth="1"/>
    <col min="14868" max="14868" width="52.7109375" style="991" customWidth="1"/>
    <col min="14869" max="14872" width="0" style="991" hidden="1" customWidth="1"/>
    <col min="14873" max="14873" width="12.28515625" style="991" customWidth="1"/>
    <col min="14874" max="14874" width="6.42578125" style="991" customWidth="1"/>
    <col min="14875" max="14875" width="12.28515625" style="991" customWidth="1"/>
    <col min="14876" max="14876" width="0" style="991" hidden="1" customWidth="1"/>
    <col min="14877" max="14877" width="3.7109375" style="991" customWidth="1"/>
    <col min="14878" max="14878" width="11.140625" style="991" bestFit="1" customWidth="1"/>
    <col min="14879" max="14880" width="10.5703125" style="991"/>
    <col min="14881" max="14881" width="11.140625" style="991" customWidth="1"/>
    <col min="14882" max="15111" width="10.5703125" style="991"/>
    <col min="15112" max="15119" width="0" style="991" hidden="1" customWidth="1"/>
    <col min="15120" max="15120" width="3.7109375" style="991" customWidth="1"/>
    <col min="15121" max="15121" width="3.85546875" style="991" customWidth="1"/>
    <col min="15122" max="15122" width="3.7109375" style="991" customWidth="1"/>
    <col min="15123" max="15123" width="12.7109375" style="991" customWidth="1"/>
    <col min="15124" max="15124" width="52.7109375" style="991" customWidth="1"/>
    <col min="15125" max="15128" width="0" style="991" hidden="1" customWidth="1"/>
    <col min="15129" max="15129" width="12.28515625" style="991" customWidth="1"/>
    <col min="15130" max="15130" width="6.42578125" style="991" customWidth="1"/>
    <col min="15131" max="15131" width="12.28515625" style="991" customWidth="1"/>
    <col min="15132" max="15132" width="0" style="991" hidden="1" customWidth="1"/>
    <col min="15133" max="15133" width="3.7109375" style="991" customWidth="1"/>
    <col min="15134" max="15134" width="11.140625" style="991" bestFit="1" customWidth="1"/>
    <col min="15135" max="15136" width="10.5703125" style="991"/>
    <col min="15137" max="15137" width="11.140625" style="991" customWidth="1"/>
    <col min="15138" max="15367" width="10.5703125" style="991"/>
    <col min="15368" max="15375" width="0" style="991" hidden="1" customWidth="1"/>
    <col min="15376" max="15376" width="3.7109375" style="991" customWidth="1"/>
    <col min="15377" max="15377" width="3.85546875" style="991" customWidth="1"/>
    <col min="15378" max="15378" width="3.7109375" style="991" customWidth="1"/>
    <col min="15379" max="15379" width="12.7109375" style="991" customWidth="1"/>
    <col min="15380" max="15380" width="52.7109375" style="991" customWidth="1"/>
    <col min="15381" max="15384" width="0" style="991" hidden="1" customWidth="1"/>
    <col min="15385" max="15385" width="12.28515625" style="991" customWidth="1"/>
    <col min="15386" max="15386" width="6.42578125" style="991" customWidth="1"/>
    <col min="15387" max="15387" width="12.28515625" style="991" customWidth="1"/>
    <col min="15388" max="15388" width="0" style="991" hidden="1" customWidth="1"/>
    <col min="15389" max="15389" width="3.7109375" style="991" customWidth="1"/>
    <col min="15390" max="15390" width="11.140625" style="991" bestFit="1" customWidth="1"/>
    <col min="15391" max="15392" width="10.5703125" style="991"/>
    <col min="15393" max="15393" width="11.140625" style="991" customWidth="1"/>
    <col min="15394" max="15623" width="10.5703125" style="991"/>
    <col min="15624" max="15631" width="0" style="991" hidden="1" customWidth="1"/>
    <col min="15632" max="15632" width="3.7109375" style="991" customWidth="1"/>
    <col min="15633" max="15633" width="3.85546875" style="991" customWidth="1"/>
    <col min="15634" max="15634" width="3.7109375" style="991" customWidth="1"/>
    <col min="15635" max="15635" width="12.7109375" style="991" customWidth="1"/>
    <col min="15636" max="15636" width="52.7109375" style="991" customWidth="1"/>
    <col min="15637" max="15640" width="0" style="991" hidden="1" customWidth="1"/>
    <col min="15641" max="15641" width="12.28515625" style="991" customWidth="1"/>
    <col min="15642" max="15642" width="6.42578125" style="991" customWidth="1"/>
    <col min="15643" max="15643" width="12.28515625" style="991" customWidth="1"/>
    <col min="15644" max="15644" width="0" style="991" hidden="1" customWidth="1"/>
    <col min="15645" max="15645" width="3.7109375" style="991" customWidth="1"/>
    <col min="15646" max="15646" width="11.140625" style="991" bestFit="1" customWidth="1"/>
    <col min="15647" max="15648" width="10.5703125" style="991"/>
    <col min="15649" max="15649" width="11.140625" style="991" customWidth="1"/>
    <col min="15650" max="15879" width="10.5703125" style="991"/>
    <col min="15880" max="15887" width="0" style="991" hidden="1" customWidth="1"/>
    <col min="15888" max="15888" width="3.7109375" style="991" customWidth="1"/>
    <col min="15889" max="15889" width="3.85546875" style="991" customWidth="1"/>
    <col min="15890" max="15890" width="3.7109375" style="991" customWidth="1"/>
    <col min="15891" max="15891" width="12.7109375" style="991" customWidth="1"/>
    <col min="15892" max="15892" width="52.7109375" style="991" customWidth="1"/>
    <col min="15893" max="15896" width="0" style="991" hidden="1" customWidth="1"/>
    <col min="15897" max="15897" width="12.28515625" style="991" customWidth="1"/>
    <col min="15898" max="15898" width="6.42578125" style="991" customWidth="1"/>
    <col min="15899" max="15899" width="12.28515625" style="991" customWidth="1"/>
    <col min="15900" max="15900" width="0" style="991" hidden="1" customWidth="1"/>
    <col min="15901" max="15901" width="3.7109375" style="991" customWidth="1"/>
    <col min="15902" max="15902" width="11.140625" style="991" bestFit="1" customWidth="1"/>
    <col min="15903" max="15904" width="10.5703125" style="991"/>
    <col min="15905" max="15905" width="11.140625" style="991" customWidth="1"/>
    <col min="15906" max="16135" width="10.5703125" style="991"/>
    <col min="16136" max="16143" width="0" style="991" hidden="1" customWidth="1"/>
    <col min="16144" max="16144" width="3.7109375" style="991" customWidth="1"/>
    <col min="16145" max="16145" width="3.85546875" style="991" customWidth="1"/>
    <col min="16146" max="16146" width="3.7109375" style="991" customWidth="1"/>
    <col min="16147" max="16147" width="12.7109375" style="991" customWidth="1"/>
    <col min="16148" max="16148" width="52.7109375" style="991" customWidth="1"/>
    <col min="16149" max="16152" width="0" style="991" hidden="1" customWidth="1"/>
    <col min="16153" max="16153" width="12.28515625" style="991" customWidth="1"/>
    <col min="16154" max="16154" width="6.42578125" style="991" customWidth="1"/>
    <col min="16155" max="16155" width="12.28515625" style="991" customWidth="1"/>
    <col min="16156" max="16156" width="0" style="991" hidden="1" customWidth="1"/>
    <col min="16157" max="16157" width="3.7109375" style="991" customWidth="1"/>
    <col min="16158" max="16158" width="11.140625" style="991" bestFit="1" customWidth="1"/>
    <col min="16159" max="16160" width="10.5703125" style="991"/>
    <col min="16161" max="16161" width="11.140625" style="991" customWidth="1"/>
    <col min="16162" max="16384" width="10.5703125" style="991"/>
  </cols>
  <sheetData>
    <row r="1" spans="1:41" hidden="1">
      <c r="Q1" s="769"/>
      <c r="R1" s="769"/>
      <c r="X1" s="769"/>
      <c r="Y1" s="769"/>
    </row>
    <row r="2" spans="1:41" hidden="1">
      <c r="U2" s="769"/>
      <c r="AB2" s="769"/>
    </row>
    <row r="3" spans="1:41" hidden="1"/>
    <row r="4" spans="1:41" ht="3" customHeight="1">
      <c r="J4" s="996"/>
      <c r="K4" s="996"/>
      <c r="L4" s="992"/>
      <c r="M4" s="992"/>
      <c r="N4" s="992"/>
      <c r="O4" s="999"/>
      <c r="P4" s="999"/>
      <c r="Q4" s="999"/>
      <c r="R4" s="999"/>
      <c r="S4" s="999"/>
      <c r="T4" s="999"/>
      <c r="U4" s="999"/>
      <c r="V4" s="999"/>
      <c r="W4" s="999"/>
      <c r="X4" s="999"/>
      <c r="Y4" s="999"/>
      <c r="Z4" s="999"/>
      <c r="AA4" s="999"/>
      <c r="AB4" s="999"/>
    </row>
    <row r="5" spans="1:41" ht="22.5" customHeight="1">
      <c r="J5" s="996"/>
      <c r="K5" s="996"/>
      <c r="L5" s="1227" t="s">
        <v>632</v>
      </c>
      <c r="M5" s="1227"/>
      <c r="N5" s="1227"/>
      <c r="O5" s="1227"/>
      <c r="P5" s="1227"/>
      <c r="Q5" s="1227"/>
      <c r="R5" s="1227"/>
      <c r="S5" s="1227"/>
      <c r="T5" s="1227"/>
      <c r="U5" s="665"/>
      <c r="V5" s="665"/>
      <c r="W5" s="665"/>
      <c r="X5" s="665"/>
      <c r="Y5" s="665"/>
      <c r="Z5" s="665"/>
      <c r="AA5" s="665"/>
      <c r="AB5" s="665"/>
    </row>
    <row r="6" spans="1:41" ht="3" customHeight="1">
      <c r="J6" s="996"/>
      <c r="K6" s="996"/>
      <c r="L6" s="992"/>
      <c r="M6" s="992"/>
      <c r="N6" s="992"/>
      <c r="O6" s="756"/>
      <c r="P6" s="756"/>
      <c r="Q6" s="756"/>
      <c r="R6" s="756"/>
      <c r="S6" s="756"/>
      <c r="T6" s="756"/>
      <c r="U6" s="756"/>
      <c r="V6" s="756"/>
      <c r="W6" s="756"/>
      <c r="X6" s="756"/>
      <c r="Y6" s="756"/>
      <c r="Z6" s="756"/>
      <c r="AA6" s="756"/>
      <c r="AB6" s="756"/>
      <c r="AC6" s="999"/>
    </row>
    <row r="7" spans="1:41" s="1008" customFormat="1" ht="22.5">
      <c r="A7" s="1014"/>
      <c r="B7" s="1014"/>
      <c r="C7" s="1014"/>
      <c r="D7" s="1014"/>
      <c r="E7" s="1014"/>
      <c r="F7" s="1014"/>
      <c r="G7" s="1014"/>
      <c r="H7" s="1014"/>
      <c r="L7" s="500"/>
      <c r="M7" s="618" t="s">
        <v>502</v>
      </c>
      <c r="N7" s="667"/>
      <c r="O7" s="1233" t="str">
        <f>IF(NameOrPr_ch="",IF(NameOrPr="","",NameOrPr),NameOrPr_ch)</f>
        <v>Комитет по тарифам и ценовой политике ЛО</v>
      </c>
      <c r="P7" s="1233"/>
      <c r="Q7" s="1233"/>
      <c r="R7" s="1233"/>
      <c r="S7" s="1233"/>
      <c r="T7" s="1233"/>
      <c r="U7" s="768"/>
      <c r="V7"/>
      <c r="W7"/>
      <c r="X7"/>
      <c r="Y7"/>
      <c r="Z7"/>
      <c r="AA7"/>
      <c r="AB7"/>
      <c r="AC7" s="768"/>
      <c r="AD7" s="520"/>
      <c r="AE7" s="1014"/>
      <c r="AF7" s="1014"/>
      <c r="AG7" s="1014"/>
      <c r="AH7" s="1014"/>
      <c r="AI7" s="1014"/>
      <c r="AJ7" s="1014"/>
      <c r="AK7" s="1014"/>
      <c r="AL7" s="1014"/>
      <c r="AM7" s="1014"/>
      <c r="AN7" s="1014"/>
      <c r="AO7" s="1014"/>
    </row>
    <row r="8" spans="1:41" s="1008" customFormat="1" ht="18.75">
      <c r="A8" s="1014"/>
      <c r="B8" s="1014"/>
      <c r="C8" s="1014"/>
      <c r="D8" s="1014"/>
      <c r="E8" s="1014"/>
      <c r="F8" s="1014"/>
      <c r="G8" s="1014"/>
      <c r="H8" s="1014"/>
      <c r="L8" s="500"/>
      <c r="M8" s="618" t="s">
        <v>597</v>
      </c>
      <c r="N8" s="667"/>
      <c r="O8" s="1233" t="str">
        <f>IF(datePr_ch="",IF(datePr="","",datePr),datePr_ch)</f>
        <v>08.12.2021</v>
      </c>
      <c r="P8" s="1233"/>
      <c r="Q8" s="1233"/>
      <c r="R8" s="1233"/>
      <c r="S8" s="1233"/>
      <c r="T8" s="1233"/>
      <c r="U8" s="768"/>
      <c r="V8"/>
      <c r="W8"/>
      <c r="X8"/>
      <c r="Y8"/>
      <c r="Z8"/>
      <c r="AA8"/>
      <c r="AB8"/>
      <c r="AC8" s="768"/>
      <c r="AD8" s="520"/>
      <c r="AE8" s="1014"/>
      <c r="AF8" s="1014"/>
      <c r="AG8" s="1014"/>
      <c r="AH8" s="1014"/>
      <c r="AI8" s="1014"/>
      <c r="AJ8" s="1014"/>
      <c r="AK8" s="1014"/>
      <c r="AL8" s="1014"/>
      <c r="AM8" s="1014"/>
      <c r="AN8" s="1014"/>
      <c r="AO8" s="1014"/>
    </row>
    <row r="9" spans="1:41" s="1008" customFormat="1" ht="18.75">
      <c r="A9" s="1014"/>
      <c r="B9" s="1014"/>
      <c r="C9" s="1014"/>
      <c r="D9" s="1014"/>
      <c r="E9" s="1014"/>
      <c r="F9" s="1014"/>
      <c r="G9" s="1014"/>
      <c r="H9" s="1014"/>
      <c r="L9" s="762"/>
      <c r="M9" s="618" t="s">
        <v>596</v>
      </c>
      <c r="N9" s="667"/>
      <c r="O9" s="1233" t="str">
        <f>IF(numberPr_ch="",IF(numberPr="","",numberPr),numberPr_ch)</f>
        <v>№318-п от 08.12.2021 г.; №555-п от 20.12.2021 г.</v>
      </c>
      <c r="P9" s="1233"/>
      <c r="Q9" s="1233"/>
      <c r="R9" s="1233"/>
      <c r="S9" s="1233"/>
      <c r="T9" s="1233"/>
      <c r="U9" s="768"/>
      <c r="V9"/>
      <c r="W9"/>
      <c r="X9"/>
      <c r="Y9"/>
      <c r="Z9"/>
      <c r="AA9"/>
      <c r="AB9"/>
      <c r="AC9" s="768"/>
      <c r="AD9" s="520"/>
      <c r="AE9" s="1014"/>
      <c r="AF9" s="1014"/>
      <c r="AG9" s="1014"/>
      <c r="AH9" s="1014"/>
      <c r="AI9" s="1014"/>
      <c r="AJ9" s="1014"/>
      <c r="AK9" s="1014"/>
      <c r="AL9" s="1014"/>
      <c r="AM9" s="1014"/>
      <c r="AN9" s="1014"/>
      <c r="AO9" s="1014"/>
    </row>
    <row r="10" spans="1:41" s="1008" customFormat="1" ht="18.75">
      <c r="A10" s="1014"/>
      <c r="B10" s="1014"/>
      <c r="C10" s="1014"/>
      <c r="D10" s="1014"/>
      <c r="E10" s="1014"/>
      <c r="F10" s="1014"/>
      <c r="G10" s="1014"/>
      <c r="H10" s="1014"/>
      <c r="L10" s="762"/>
      <c r="M10" s="618" t="s">
        <v>501</v>
      </c>
      <c r="N10" s="667"/>
      <c r="O10" s="1233" t="str">
        <f>IF(IstPub_ch="",IF(IstPub="","",IstPub),IstPub_ch)</f>
        <v>http://bptr.lenreg.ru</v>
      </c>
      <c r="P10" s="1233"/>
      <c r="Q10" s="1233"/>
      <c r="R10" s="1233"/>
      <c r="S10" s="1233"/>
      <c r="T10" s="1233"/>
      <c r="U10" s="768"/>
      <c r="V10"/>
      <c r="W10"/>
      <c r="X10"/>
      <c r="Y10"/>
      <c r="Z10"/>
      <c r="AA10"/>
      <c r="AB10"/>
      <c r="AC10" s="768"/>
      <c r="AD10" s="520"/>
      <c r="AE10" s="1014"/>
      <c r="AF10" s="1014"/>
      <c r="AG10" s="1014"/>
      <c r="AH10" s="1014"/>
      <c r="AI10" s="1014"/>
      <c r="AJ10" s="1014"/>
      <c r="AK10" s="1014"/>
      <c r="AL10" s="1014"/>
      <c r="AM10" s="1014"/>
      <c r="AN10" s="1014"/>
      <c r="AO10" s="1014"/>
    </row>
    <row r="11" spans="1:41" s="1008" customFormat="1" ht="11.25" hidden="1">
      <c r="A11" s="1014"/>
      <c r="B11" s="1014"/>
      <c r="C11" s="1014"/>
      <c r="D11" s="1014"/>
      <c r="E11" s="1014"/>
      <c r="F11" s="1014"/>
      <c r="G11" s="1014"/>
      <c r="H11" s="1014"/>
      <c r="L11" s="1228"/>
      <c r="M11" s="1228"/>
      <c r="N11" s="1025"/>
      <c r="O11" s="768"/>
      <c r="P11" s="768"/>
      <c r="Q11" s="768"/>
      <c r="R11" s="768"/>
      <c r="S11" s="768"/>
      <c r="T11" s="768"/>
      <c r="U11" s="1012" t="s">
        <v>373</v>
      </c>
      <c r="V11" s="768"/>
      <c r="W11" s="768"/>
      <c r="X11" s="768"/>
      <c r="Y11" s="768"/>
      <c r="Z11" s="768"/>
      <c r="AA11" s="768"/>
      <c r="AB11" s="1012" t="s">
        <v>373</v>
      </c>
      <c r="AE11" s="1014"/>
      <c r="AF11" s="1014"/>
      <c r="AG11" s="1014"/>
      <c r="AH11" s="1014"/>
      <c r="AI11" s="1014"/>
      <c r="AJ11" s="1014"/>
      <c r="AK11" s="1014"/>
      <c r="AL11" s="1014"/>
      <c r="AM11" s="1014"/>
      <c r="AN11" s="1014"/>
      <c r="AO11" s="1014"/>
    </row>
    <row r="12" spans="1:41">
      <c r="J12" s="996"/>
      <c r="K12" s="996"/>
      <c r="L12" s="992"/>
      <c r="M12" s="992"/>
      <c r="N12" s="503"/>
      <c r="O12" s="1234"/>
      <c r="P12" s="1234"/>
      <c r="Q12" s="1234"/>
      <c r="R12" s="1234"/>
      <c r="S12" s="1234"/>
      <c r="T12" s="1234"/>
      <c r="U12" s="1234"/>
      <c r="V12" s="1234" t="s">
        <v>1879</v>
      </c>
      <c r="W12" s="1234"/>
      <c r="X12" s="1234"/>
      <c r="Y12" s="1234"/>
      <c r="Z12" s="1234"/>
      <c r="AA12" s="1234"/>
      <c r="AB12" s="1234"/>
    </row>
    <row r="13" spans="1:41">
      <c r="J13" s="996"/>
      <c r="K13" s="996"/>
      <c r="L13" s="1161" t="s">
        <v>454</v>
      </c>
      <c r="M13" s="1161"/>
      <c r="N13" s="1161"/>
      <c r="O13" s="1161"/>
      <c r="P13" s="1161"/>
      <c r="Q13" s="1161"/>
      <c r="R13" s="1161"/>
      <c r="S13" s="1161"/>
      <c r="T13" s="1161"/>
      <c r="U13" s="1161"/>
      <c r="V13" s="1161"/>
      <c r="W13" s="1161"/>
      <c r="X13" s="1161"/>
      <c r="Y13" s="1161"/>
      <c r="Z13" s="1161"/>
      <c r="AA13" s="1161"/>
      <c r="AB13" s="1161"/>
      <c r="AC13" s="1161"/>
      <c r="AD13" s="1161" t="s">
        <v>455</v>
      </c>
    </row>
    <row r="14" spans="1:41" ht="14.25" customHeight="1">
      <c r="J14" s="996"/>
      <c r="K14" s="996"/>
      <c r="L14" s="1240" t="s">
        <v>92</v>
      </c>
      <c r="M14" s="1240" t="s">
        <v>640</v>
      </c>
      <c r="N14" s="662"/>
      <c r="O14" s="1241" t="s">
        <v>642</v>
      </c>
      <c r="P14" s="1242"/>
      <c r="Q14" s="1242"/>
      <c r="R14" s="1242"/>
      <c r="S14" s="1242"/>
      <c r="T14" s="1243"/>
      <c r="U14" s="1224" t="s">
        <v>341</v>
      </c>
      <c r="V14" s="1241" t="s">
        <v>642</v>
      </c>
      <c r="W14" s="1242"/>
      <c r="X14" s="1242"/>
      <c r="Y14" s="1242"/>
      <c r="Z14" s="1242"/>
      <c r="AA14" s="1243"/>
      <c r="AB14" s="1224" t="s">
        <v>341</v>
      </c>
      <c r="AC14" s="1237" t="s">
        <v>275</v>
      </c>
      <c r="AD14" s="1161"/>
    </row>
    <row r="15" spans="1:41" ht="14.25" customHeight="1">
      <c r="J15" s="996"/>
      <c r="K15" s="996"/>
      <c r="L15" s="1240"/>
      <c r="M15" s="1240"/>
      <c r="N15" s="663"/>
      <c r="O15" s="1246" t="s">
        <v>606</v>
      </c>
      <c r="P15" s="1244" t="s">
        <v>271</v>
      </c>
      <c r="Q15" s="1245"/>
      <c r="R15" s="1221" t="s">
        <v>655</v>
      </c>
      <c r="S15" s="1222"/>
      <c r="T15" s="1223"/>
      <c r="U15" s="1225"/>
      <c r="V15" s="1246" t="s">
        <v>606</v>
      </c>
      <c r="W15" s="1244" t="s">
        <v>271</v>
      </c>
      <c r="X15" s="1245"/>
      <c r="Y15" s="1221" t="s">
        <v>655</v>
      </c>
      <c r="Z15" s="1222"/>
      <c r="AA15" s="1223"/>
      <c r="AB15" s="1225"/>
      <c r="AC15" s="1238"/>
      <c r="AD15" s="1161"/>
    </row>
    <row r="16" spans="1:41" ht="33.75" customHeight="1">
      <c r="J16" s="996"/>
      <c r="K16" s="996"/>
      <c r="L16" s="1240"/>
      <c r="M16" s="1240"/>
      <c r="N16" s="664"/>
      <c r="O16" s="1247"/>
      <c r="P16" s="757" t="s">
        <v>607</v>
      </c>
      <c r="Q16" s="757" t="s">
        <v>6</v>
      </c>
      <c r="R16" s="1029" t="s">
        <v>274</v>
      </c>
      <c r="S16" s="1235" t="s">
        <v>273</v>
      </c>
      <c r="T16" s="1236"/>
      <c r="U16" s="1226"/>
      <c r="V16" s="1247"/>
      <c r="W16" s="757" t="s">
        <v>607</v>
      </c>
      <c r="X16" s="757" t="s">
        <v>6</v>
      </c>
      <c r="Y16" s="1112" t="s">
        <v>274</v>
      </c>
      <c r="Z16" s="1235" t="s">
        <v>273</v>
      </c>
      <c r="AA16" s="1236"/>
      <c r="AB16" s="1226"/>
      <c r="AC16" s="1239"/>
      <c r="AD16" s="1161"/>
    </row>
    <row r="17" spans="1:43">
      <c r="J17" s="996"/>
      <c r="K17" s="570">
        <v>1</v>
      </c>
      <c r="L17" s="648" t="s">
        <v>93</v>
      </c>
      <c r="M17" s="648" t="s">
        <v>49</v>
      </c>
      <c r="N17" s="650" t="str">
        <f ca="1">OFFSET(N17,0,-1)</f>
        <v>2</v>
      </c>
      <c r="O17" s="1026">
        <f ca="1">OFFSET(O17,0,-1)+1</f>
        <v>3</v>
      </c>
      <c r="P17" s="1026">
        <f ca="1">OFFSET(P17,0,-1)+1</f>
        <v>4</v>
      </c>
      <c r="Q17" s="1026">
        <f ca="1">OFFSET(Q17,0,-1)+1</f>
        <v>5</v>
      </c>
      <c r="R17" s="1026">
        <f ca="1">OFFSET(R17,0,-1)+1</f>
        <v>6</v>
      </c>
      <c r="S17" s="1229">
        <f ca="1">OFFSET(S17,0,-1)+1</f>
        <v>7</v>
      </c>
      <c r="T17" s="1229"/>
      <c r="U17" s="1026">
        <f ca="1">OFFSET(U17,0,-2)+1</f>
        <v>8</v>
      </c>
      <c r="V17" s="1108">
        <f ca="1">OFFSET(V17,0,-1)+1</f>
        <v>9</v>
      </c>
      <c r="W17" s="1108">
        <f ca="1">OFFSET(W17,0,-1)+1</f>
        <v>10</v>
      </c>
      <c r="X17" s="1108">
        <f ca="1">OFFSET(X17,0,-1)+1</f>
        <v>11</v>
      </c>
      <c r="Y17" s="1108">
        <f ca="1">OFFSET(Y17,0,-1)+1</f>
        <v>12</v>
      </c>
      <c r="Z17" s="1229">
        <f ca="1">OFFSET(Z17,0,-1)+1</f>
        <v>13</v>
      </c>
      <c r="AA17" s="1229"/>
      <c r="AB17" s="1108">
        <f ca="1">OFFSET(AB17,0,-2)+1</f>
        <v>14</v>
      </c>
      <c r="AC17" s="650">
        <f ca="1">OFFSET(AC17,0,-1)</f>
        <v>14</v>
      </c>
      <c r="AD17" s="1026">
        <f ca="1">OFFSET(AD17,0,-1)+1</f>
        <v>15</v>
      </c>
    </row>
    <row r="18" spans="1:43" ht="22.5">
      <c r="A18" s="1213">
        <v>1</v>
      </c>
      <c r="B18" s="1016"/>
      <c r="C18" s="1016"/>
      <c r="D18" s="1016"/>
      <c r="E18" s="982"/>
      <c r="F18" s="1027"/>
      <c r="G18" s="1027"/>
      <c r="H18" s="1027"/>
      <c r="I18" s="984"/>
      <c r="J18" s="980"/>
      <c r="K18" s="964"/>
      <c r="L18" s="1031">
        <f>mergeValue(A18)</f>
        <v>1</v>
      </c>
      <c r="M18" s="642" t="s">
        <v>20</v>
      </c>
      <c r="N18" s="647"/>
      <c r="O18" s="1214" t="str">
        <f>IF('Перечень тарифов'!J21="","","" &amp; 'Перечень тарифов'!J21 &amp; "")</f>
        <v>Тариф на тепловую энергию</v>
      </c>
      <c r="P18" s="1214"/>
      <c r="Q18" s="1214"/>
      <c r="R18" s="1214"/>
      <c r="S18" s="1214"/>
      <c r="T18" s="1214"/>
      <c r="U18" s="1214"/>
      <c r="V18" s="1214"/>
      <c r="W18" s="1214"/>
      <c r="X18" s="1214"/>
      <c r="Y18" s="1214"/>
      <c r="Z18" s="1214"/>
      <c r="AA18" s="1214"/>
      <c r="AB18" s="1214"/>
      <c r="AC18" s="1214"/>
      <c r="AD18" s="631" t="s">
        <v>476</v>
      </c>
      <c r="AF18" s="830"/>
      <c r="AG18" s="830" t="str">
        <f t="shared" ref="AG18:AG47" si="0">IF(M18="","",M18 )</f>
        <v>Наименование тарифа</v>
      </c>
      <c r="AH18" s="830"/>
      <c r="AI18" s="830"/>
      <c r="AJ18" s="830"/>
      <c r="AP18" s="1009"/>
      <c r="AQ18" s="1009"/>
    </row>
    <row r="19" spans="1:43" ht="22.5">
      <c r="A19" s="1213"/>
      <c r="B19" s="1213">
        <v>1</v>
      </c>
      <c r="C19" s="1016"/>
      <c r="D19" s="1016"/>
      <c r="E19" s="1027"/>
      <c r="F19" s="1027"/>
      <c r="G19" s="1027"/>
      <c r="H19" s="1027"/>
      <c r="I19" s="1022"/>
      <c r="J19" s="955"/>
      <c r="K19" s="958"/>
      <c r="L19" s="1031" t="str">
        <f>mergeValue(A19) &amp;"."&amp; mergeValue(B19)</f>
        <v>1.1</v>
      </c>
      <c r="M19" s="693" t="s">
        <v>16</v>
      </c>
      <c r="N19" s="647"/>
      <c r="O19" s="1214" t="str">
        <f>IF('Перечень тарифов'!N21="","","" &amp; 'Перечень тарифов'!N21 &amp; "")</f>
        <v>Сланцевский муниципальный район, Сланцевское (41642101);</v>
      </c>
      <c r="P19" s="1214"/>
      <c r="Q19" s="1214"/>
      <c r="R19" s="1214"/>
      <c r="S19" s="1214"/>
      <c r="T19" s="1214"/>
      <c r="U19" s="1214"/>
      <c r="V19" s="1214"/>
      <c r="W19" s="1214"/>
      <c r="X19" s="1214"/>
      <c r="Y19" s="1214"/>
      <c r="Z19" s="1214"/>
      <c r="AA19" s="1214"/>
      <c r="AB19" s="1214"/>
      <c r="AC19" s="1214"/>
      <c r="AD19" s="631" t="s">
        <v>477</v>
      </c>
      <c r="AF19" s="830"/>
      <c r="AG19" s="830" t="str">
        <f t="shared" si="0"/>
        <v>Территория действия тарифа</v>
      </c>
      <c r="AH19" s="830"/>
      <c r="AI19" s="830"/>
      <c r="AJ19" s="830"/>
      <c r="AP19" s="1009"/>
      <c r="AQ19" s="1009"/>
    </row>
    <row r="20" spans="1:43" hidden="1">
      <c r="A20" s="1213"/>
      <c r="B20" s="1213"/>
      <c r="C20" s="1213">
        <v>1</v>
      </c>
      <c r="D20" s="1016"/>
      <c r="E20" s="1027"/>
      <c r="F20" s="1027"/>
      <c r="G20" s="1027"/>
      <c r="H20" s="1027"/>
      <c r="I20" s="963"/>
      <c r="J20" s="955"/>
      <c r="K20" s="958"/>
      <c r="L20" s="1031" t="str">
        <f>mergeValue(A20) &amp;"."&amp; mergeValue(B20)&amp;"."&amp; mergeValue(C20)</f>
        <v>1.1.1</v>
      </c>
      <c r="M20" s="694"/>
      <c r="N20" s="647"/>
      <c r="O20" s="1214"/>
      <c r="P20" s="1214"/>
      <c r="Q20" s="1214"/>
      <c r="R20" s="1214"/>
      <c r="S20" s="1214"/>
      <c r="T20" s="1214"/>
      <c r="U20" s="1214"/>
      <c r="V20" s="1214"/>
      <c r="W20" s="1214"/>
      <c r="X20" s="1214"/>
      <c r="Y20" s="1214"/>
      <c r="Z20" s="1214"/>
      <c r="AA20" s="1214"/>
      <c r="AB20" s="1214"/>
      <c r="AC20" s="1214"/>
      <c r="AD20" s="631"/>
      <c r="AF20" s="830"/>
      <c r="AG20" s="830" t="str">
        <f t="shared" si="0"/>
        <v/>
      </c>
      <c r="AH20" s="830"/>
      <c r="AI20" s="830"/>
      <c r="AJ20" s="830"/>
      <c r="AP20" s="1009"/>
      <c r="AQ20" s="1009"/>
    </row>
    <row r="21" spans="1:43" hidden="1">
      <c r="A21" s="1213"/>
      <c r="B21" s="1213"/>
      <c r="C21" s="1213"/>
      <c r="D21" s="1213">
        <v>1</v>
      </c>
      <c r="E21" s="1027"/>
      <c r="F21" s="1027"/>
      <c r="G21" s="1027"/>
      <c r="H21" s="1027"/>
      <c r="I21" s="963"/>
      <c r="J21" s="955"/>
      <c r="K21" s="958"/>
      <c r="L21" s="1031" t="str">
        <f>mergeValue(A21) &amp;"."&amp; mergeValue(B21)&amp;"."&amp; mergeValue(C21)&amp;"."&amp; mergeValue(D21)</f>
        <v>1.1.1.1</v>
      </c>
      <c r="M21" s="695"/>
      <c r="N21" s="647"/>
      <c r="O21" s="1214"/>
      <c r="P21" s="1214"/>
      <c r="Q21" s="1214"/>
      <c r="R21" s="1214"/>
      <c r="S21" s="1214"/>
      <c r="T21" s="1214"/>
      <c r="U21" s="1214"/>
      <c r="V21" s="1214"/>
      <c r="W21" s="1214"/>
      <c r="X21" s="1214"/>
      <c r="Y21" s="1214"/>
      <c r="Z21" s="1214"/>
      <c r="AA21" s="1214"/>
      <c r="AB21" s="1214"/>
      <c r="AC21" s="1214"/>
      <c r="AD21" s="631"/>
      <c r="AF21" s="830"/>
      <c r="AG21" s="830" t="str">
        <f t="shared" si="0"/>
        <v/>
      </c>
      <c r="AH21" s="830"/>
      <c r="AI21" s="830"/>
      <c r="AJ21" s="830"/>
      <c r="AP21" s="1009"/>
      <c r="AQ21" s="1009"/>
    </row>
    <row r="22" spans="1:43" ht="29.25" customHeight="1">
      <c r="A22" s="1213"/>
      <c r="B22" s="1213"/>
      <c r="C22" s="1213"/>
      <c r="D22" s="1213"/>
      <c r="E22" s="1213">
        <v>1</v>
      </c>
      <c r="F22" s="1027"/>
      <c r="G22" s="1027"/>
      <c r="H22" s="1016">
        <v>1</v>
      </c>
      <c r="I22" s="1213">
        <v>1</v>
      </c>
      <c r="J22" s="1027"/>
      <c r="K22" s="966"/>
      <c r="L22" s="1031" t="str">
        <f>mergeValue(A22) &amp;"."&amp; mergeValue(B22)&amp;"."&amp; mergeValue(C22)&amp;"."&amp; mergeValue(D22)&amp;"."&amp; mergeValue(E22)</f>
        <v>1.1.1.1.1</v>
      </c>
      <c r="M22" s="555" t="s">
        <v>9</v>
      </c>
      <c r="N22" s="647"/>
      <c r="O22" s="1216" t="s">
        <v>3</v>
      </c>
      <c r="P22" s="1217"/>
      <c r="Q22" s="1217"/>
      <c r="R22" s="1217"/>
      <c r="S22" s="1217"/>
      <c r="T22" s="1217"/>
      <c r="U22" s="1217"/>
      <c r="V22" s="1217"/>
      <c r="W22" s="1217"/>
      <c r="X22" s="1217"/>
      <c r="Y22" s="1217"/>
      <c r="Z22" s="1217"/>
      <c r="AA22" s="1217"/>
      <c r="AB22" s="1217"/>
      <c r="AC22" s="1218"/>
      <c r="AD22" s="631" t="s">
        <v>639</v>
      </c>
      <c r="AF22" s="830"/>
      <c r="AG22" s="830" t="str">
        <f t="shared" si="0"/>
        <v>Схема подключения теплопотребляющей установки к коллектору источника тепловой энергии</v>
      </c>
      <c r="AH22" s="830"/>
      <c r="AI22" s="830"/>
      <c r="AJ22" s="830"/>
      <c r="AP22" s="1009"/>
      <c r="AQ22" s="1009"/>
    </row>
    <row r="23" spans="1:43" ht="24" customHeight="1">
      <c r="A23" s="1213"/>
      <c r="B23" s="1213"/>
      <c r="C23" s="1213"/>
      <c r="D23" s="1213"/>
      <c r="E23" s="1213"/>
      <c r="F23" s="1213">
        <v>1</v>
      </c>
      <c r="G23" s="1016"/>
      <c r="H23" s="1016"/>
      <c r="I23" s="1213"/>
      <c r="J23" s="1213">
        <v>1</v>
      </c>
      <c r="K23" s="967"/>
      <c r="L23" s="1031" t="str">
        <f>mergeValue(A23) &amp;"."&amp; mergeValue(B23)&amp;"."&amp; mergeValue(C23)&amp;"."&amp; mergeValue(D23)&amp;"."&amp; mergeValue(E23)&amp;"."&amp; mergeValue(F23)</f>
        <v>1.1.1.1.1.1</v>
      </c>
      <c r="M23" s="556" t="s">
        <v>10</v>
      </c>
      <c r="N23" s="647"/>
      <c r="O23" s="1216" t="s">
        <v>303</v>
      </c>
      <c r="P23" s="1217"/>
      <c r="Q23" s="1217"/>
      <c r="R23" s="1217"/>
      <c r="S23" s="1217"/>
      <c r="T23" s="1217"/>
      <c r="U23" s="1217"/>
      <c r="V23" s="1217"/>
      <c r="W23" s="1217"/>
      <c r="X23" s="1217"/>
      <c r="Y23" s="1217"/>
      <c r="Z23" s="1217"/>
      <c r="AA23" s="1217"/>
      <c r="AB23" s="1217"/>
      <c r="AC23" s="1218"/>
      <c r="AD23" s="631" t="s">
        <v>637</v>
      </c>
      <c r="AF23" s="830"/>
      <c r="AG23" s="830" t="str">
        <f t="shared" si="0"/>
        <v>Группа потребителей</v>
      </c>
      <c r="AH23" s="830"/>
      <c r="AI23" s="830"/>
      <c r="AJ23" s="830"/>
      <c r="AP23" s="1009"/>
      <c r="AQ23" s="1009"/>
    </row>
    <row r="24" spans="1:43" ht="17.100000000000001" customHeight="1">
      <c r="A24" s="1213"/>
      <c r="B24" s="1213"/>
      <c r="C24" s="1213"/>
      <c r="D24" s="1213"/>
      <c r="E24" s="1213"/>
      <c r="F24" s="1213"/>
      <c r="G24" s="1016">
        <v>1</v>
      </c>
      <c r="H24" s="1016"/>
      <c r="I24" s="1213"/>
      <c r="J24" s="1213"/>
      <c r="K24" s="967">
        <v>1</v>
      </c>
      <c r="L24" s="1031" t="str">
        <f>mergeValue(A24) &amp;"."&amp; mergeValue(B24)&amp;"."&amp; mergeValue(C24)&amp;"."&amp; mergeValue(D24)&amp;"."&amp; mergeValue(E24)&amp;"."&amp; mergeValue(F24)&amp;"."&amp; mergeValue(G24)</f>
        <v>1.1.1.1.1.1.1</v>
      </c>
      <c r="M24" s="1070" t="s">
        <v>643</v>
      </c>
      <c r="N24" s="647"/>
      <c r="O24" s="684">
        <v>2263.09</v>
      </c>
      <c r="P24" s="764"/>
      <c r="Q24" s="1095"/>
      <c r="R24" s="1248" t="s">
        <v>1201</v>
      </c>
      <c r="S24" s="1220" t="s">
        <v>84</v>
      </c>
      <c r="T24" s="1248" t="s">
        <v>1885</v>
      </c>
      <c r="U24" s="1220" t="s">
        <v>84</v>
      </c>
      <c r="V24" s="684">
        <v>2367.62</v>
      </c>
      <c r="W24" s="764"/>
      <c r="X24" s="1095"/>
      <c r="Y24" s="1248" t="s">
        <v>1886</v>
      </c>
      <c r="Z24" s="1220" t="s">
        <v>84</v>
      </c>
      <c r="AA24" s="1248" t="s">
        <v>1202</v>
      </c>
      <c r="AB24" s="1220" t="s">
        <v>85</v>
      </c>
      <c r="AC24" s="764"/>
      <c r="AD24" s="1230" t="s">
        <v>656</v>
      </c>
      <c r="AE24" s="1009" t="str">
        <f>strCheckDate(O25:AC25)</f>
        <v/>
      </c>
      <c r="AF24" s="830"/>
      <c r="AG24" s="830" t="str">
        <f t="shared" si="0"/>
        <v>вода</v>
      </c>
      <c r="AH24" s="830"/>
      <c r="AI24" s="830"/>
      <c r="AJ24" s="830"/>
      <c r="AP24" s="1009"/>
      <c r="AQ24" s="1009"/>
    </row>
    <row r="25" spans="1:43" ht="11.25" hidden="1" customHeight="1">
      <c r="A25" s="1213"/>
      <c r="B25" s="1213"/>
      <c r="C25" s="1213"/>
      <c r="D25" s="1213"/>
      <c r="E25" s="1213"/>
      <c r="F25" s="1213"/>
      <c r="G25" s="1016"/>
      <c r="H25" s="1016"/>
      <c r="I25" s="1213"/>
      <c r="J25" s="1213"/>
      <c r="K25" s="967"/>
      <c r="L25" s="801"/>
      <c r="M25" s="647"/>
      <c r="N25" s="647"/>
      <c r="O25" s="764"/>
      <c r="P25" s="764"/>
      <c r="Q25" s="770" t="str">
        <f>R24 &amp; "-" &amp; T24</f>
        <v>01.01.2022-30.06.2022</v>
      </c>
      <c r="R25" s="1219"/>
      <c r="S25" s="1220"/>
      <c r="T25" s="1219"/>
      <c r="U25" s="1220"/>
      <c r="V25" s="764"/>
      <c r="W25" s="764"/>
      <c r="X25" s="770" t="str">
        <f>Y24 &amp; "-" &amp; AA24</f>
        <v>01.07.2022-31.12.2022</v>
      </c>
      <c r="Y25" s="1219"/>
      <c r="Z25" s="1220"/>
      <c r="AA25" s="1219"/>
      <c r="AB25" s="1220"/>
      <c r="AC25" s="764"/>
      <c r="AD25" s="1231"/>
      <c r="AF25" s="830"/>
      <c r="AG25" s="830" t="str">
        <f t="shared" si="0"/>
        <v/>
      </c>
      <c r="AH25" s="830"/>
      <c r="AI25" s="830"/>
      <c r="AJ25" s="830"/>
      <c r="AP25" s="1009"/>
      <c r="AQ25" s="1009"/>
    </row>
    <row r="26" spans="1:43" ht="15" customHeight="1">
      <c r="A26" s="1213"/>
      <c r="B26" s="1213"/>
      <c r="C26" s="1213"/>
      <c r="D26" s="1213"/>
      <c r="E26" s="1213"/>
      <c r="F26" s="1213"/>
      <c r="G26" s="1027"/>
      <c r="H26" s="1016"/>
      <c r="I26" s="1213"/>
      <c r="J26" s="1213"/>
      <c r="K26" s="966"/>
      <c r="L26" s="689"/>
      <c r="M26" s="558" t="s">
        <v>25</v>
      </c>
      <c r="N26" s="1007"/>
      <c r="O26" s="1007"/>
      <c r="P26" s="1007"/>
      <c r="Q26" s="1007"/>
      <c r="R26" s="1007"/>
      <c r="S26" s="1007"/>
      <c r="T26" s="1007"/>
      <c r="U26" s="1007"/>
      <c r="V26" s="1007"/>
      <c r="W26" s="1007"/>
      <c r="X26" s="1007"/>
      <c r="Y26" s="1007"/>
      <c r="Z26" s="1007"/>
      <c r="AA26" s="1007"/>
      <c r="AB26" s="1007"/>
      <c r="AC26" s="763"/>
      <c r="AD26" s="1232"/>
      <c r="AF26" s="830"/>
      <c r="AG26" s="830" t="str">
        <f t="shared" si="0"/>
        <v>Добавить вид теплоносителя (параметры теплоносителя)</v>
      </c>
      <c r="AH26" s="830"/>
      <c r="AI26" s="830"/>
      <c r="AJ26" s="830"/>
      <c r="AP26" s="1009"/>
      <c r="AQ26" s="1009"/>
    </row>
    <row r="27" spans="1:43" s="1062" customFormat="1" ht="31.5" customHeight="1">
      <c r="A27" s="1213"/>
      <c r="B27" s="1213"/>
      <c r="C27" s="1213"/>
      <c r="D27" s="1213"/>
      <c r="E27" s="1213"/>
      <c r="F27" s="1213">
        <v>2</v>
      </c>
      <c r="G27" s="1080"/>
      <c r="H27" s="1080"/>
      <c r="I27" s="1213"/>
      <c r="J27" s="1252" t="s">
        <v>1879</v>
      </c>
      <c r="K27" s="967"/>
      <c r="L27" s="1113" t="str">
        <f>mergeValue(A27) &amp;"."&amp; mergeValue(B27)&amp;"."&amp; mergeValue(C27)&amp;"."&amp; mergeValue(D27)&amp;"."&amp; mergeValue(E27)&amp;"."&amp; mergeValue(F27)</f>
        <v>1.1.1.1.1.2</v>
      </c>
      <c r="M27" s="556" t="s">
        <v>10</v>
      </c>
      <c r="N27" s="647"/>
      <c r="O27" s="1216" t="s">
        <v>774</v>
      </c>
      <c r="P27" s="1217"/>
      <c r="Q27" s="1217"/>
      <c r="R27" s="1217"/>
      <c r="S27" s="1217"/>
      <c r="T27" s="1217"/>
      <c r="U27" s="1217"/>
      <c r="V27" s="1217"/>
      <c r="W27" s="1217"/>
      <c r="X27" s="1217"/>
      <c r="Y27" s="1217"/>
      <c r="Z27" s="1217"/>
      <c r="AA27" s="1217"/>
      <c r="AB27" s="1217"/>
      <c r="AC27" s="1218"/>
      <c r="AD27" s="631" t="s">
        <v>637</v>
      </c>
      <c r="AE27" s="1009"/>
      <c r="AF27" s="830"/>
      <c r="AG27" s="830" t="str">
        <f t="shared" si="0"/>
        <v>Группа потребителей</v>
      </c>
      <c r="AH27" s="830"/>
      <c r="AI27" s="830"/>
      <c r="AJ27" s="830"/>
      <c r="AK27" s="1009"/>
      <c r="AL27" s="1009"/>
      <c r="AM27" s="1009"/>
      <c r="AN27" s="1009"/>
      <c r="AO27" s="1009"/>
      <c r="AP27" s="1009"/>
      <c r="AQ27" s="1009"/>
    </row>
    <row r="28" spans="1:43" s="1062" customFormat="1" ht="17.100000000000001" customHeight="1">
      <c r="A28" s="1213"/>
      <c r="B28" s="1213"/>
      <c r="C28" s="1213"/>
      <c r="D28" s="1213"/>
      <c r="E28" s="1213"/>
      <c r="F28" s="1213"/>
      <c r="G28" s="1080">
        <v>1</v>
      </c>
      <c r="H28" s="1080"/>
      <c r="I28" s="1213"/>
      <c r="J28" s="1213"/>
      <c r="K28" s="967">
        <v>1</v>
      </c>
      <c r="L28" s="1113" t="str">
        <f>mergeValue(A28) &amp;"."&amp; mergeValue(B28)&amp;"."&amp; mergeValue(C28)&amp;"."&amp; mergeValue(D28)&amp;"."&amp; mergeValue(E28)&amp;"."&amp; mergeValue(F28)&amp;"."&amp; mergeValue(G28)</f>
        <v>1.1.1.1.1.2.1</v>
      </c>
      <c r="M28" s="1070" t="s">
        <v>643</v>
      </c>
      <c r="N28" s="647"/>
      <c r="O28" s="684">
        <v>2600</v>
      </c>
      <c r="P28" s="764"/>
      <c r="Q28" s="1095"/>
      <c r="R28" s="1248" t="s">
        <v>1201</v>
      </c>
      <c r="S28" s="1220" t="s">
        <v>84</v>
      </c>
      <c r="T28" s="1248" t="s">
        <v>1885</v>
      </c>
      <c r="U28" s="1220" t="s">
        <v>84</v>
      </c>
      <c r="V28" s="684">
        <v>2600</v>
      </c>
      <c r="W28" s="764"/>
      <c r="X28" s="1095"/>
      <c r="Y28" s="1248" t="s">
        <v>1886</v>
      </c>
      <c r="Z28" s="1220" t="s">
        <v>84</v>
      </c>
      <c r="AA28" s="1248" t="s">
        <v>1202</v>
      </c>
      <c r="AB28" s="1220" t="s">
        <v>85</v>
      </c>
      <c r="AC28" s="764"/>
      <c r="AD28" s="1230" t="s">
        <v>656</v>
      </c>
      <c r="AE28" s="1009" t="str">
        <f>strCheckDate(O29:AC29)</f>
        <v/>
      </c>
      <c r="AF28" s="830"/>
      <c r="AG28" s="830" t="str">
        <f t="shared" si="0"/>
        <v>вода</v>
      </c>
      <c r="AH28" s="830"/>
      <c r="AI28" s="830"/>
      <c r="AJ28" s="830"/>
      <c r="AK28" s="1009"/>
      <c r="AL28" s="1009"/>
      <c r="AM28" s="1009"/>
      <c r="AN28" s="1009"/>
      <c r="AO28" s="1009"/>
      <c r="AP28" s="1009"/>
      <c r="AQ28" s="1009"/>
    </row>
    <row r="29" spans="1:43" s="1062" customFormat="1" ht="11.25" hidden="1" customHeight="1">
      <c r="A29" s="1213"/>
      <c r="B29" s="1213"/>
      <c r="C29" s="1213"/>
      <c r="D29" s="1213"/>
      <c r="E29" s="1213"/>
      <c r="F29" s="1213"/>
      <c r="G29" s="1080"/>
      <c r="H29" s="1080"/>
      <c r="I29" s="1213"/>
      <c r="J29" s="1213"/>
      <c r="K29" s="967"/>
      <c r="L29" s="801"/>
      <c r="M29" s="647"/>
      <c r="N29" s="647"/>
      <c r="O29" s="764"/>
      <c r="P29" s="764"/>
      <c r="Q29" s="770" t="str">
        <f>R28 &amp; "-" &amp; T28</f>
        <v>01.01.2022-30.06.2022</v>
      </c>
      <c r="R29" s="1219"/>
      <c r="S29" s="1220"/>
      <c r="T29" s="1219"/>
      <c r="U29" s="1220"/>
      <c r="V29" s="764"/>
      <c r="W29" s="764"/>
      <c r="X29" s="770" t="str">
        <f>Y28 &amp; "-" &amp; AA28</f>
        <v>01.07.2022-31.12.2022</v>
      </c>
      <c r="Y29" s="1219"/>
      <c r="Z29" s="1220"/>
      <c r="AA29" s="1219"/>
      <c r="AB29" s="1220"/>
      <c r="AC29" s="764"/>
      <c r="AD29" s="1231"/>
      <c r="AE29" s="1009"/>
      <c r="AF29" s="830"/>
      <c r="AG29" s="830" t="str">
        <f t="shared" si="0"/>
        <v/>
      </c>
      <c r="AH29" s="830"/>
      <c r="AI29" s="830"/>
      <c r="AJ29" s="830"/>
      <c r="AK29" s="1009"/>
      <c r="AL29" s="1009"/>
      <c r="AM29" s="1009"/>
      <c r="AN29" s="1009"/>
      <c r="AO29" s="1009"/>
      <c r="AP29" s="1009"/>
      <c r="AQ29" s="1009"/>
    </row>
    <row r="30" spans="1:43" s="1062" customFormat="1" ht="15" customHeight="1">
      <c r="A30" s="1213"/>
      <c r="B30" s="1213"/>
      <c r="C30" s="1213"/>
      <c r="D30" s="1213"/>
      <c r="E30" s="1213"/>
      <c r="F30" s="1213"/>
      <c r="G30" s="1109"/>
      <c r="H30" s="1080"/>
      <c r="I30" s="1213"/>
      <c r="J30" s="1213"/>
      <c r="K30" s="966"/>
      <c r="L30" s="689"/>
      <c r="M30" s="558" t="s">
        <v>25</v>
      </c>
      <c r="N30" s="1007"/>
      <c r="O30" s="1007"/>
      <c r="P30" s="1007"/>
      <c r="Q30" s="1007"/>
      <c r="R30" s="1007"/>
      <c r="S30" s="1007"/>
      <c r="T30" s="1007"/>
      <c r="U30" s="1007"/>
      <c r="V30" s="1007"/>
      <c r="W30" s="1007"/>
      <c r="X30" s="1007"/>
      <c r="Y30" s="1007"/>
      <c r="Z30" s="1007"/>
      <c r="AA30" s="1007"/>
      <c r="AB30" s="1007"/>
      <c r="AC30" s="763"/>
      <c r="AD30" s="1232"/>
      <c r="AE30" s="1009"/>
      <c r="AF30" s="830"/>
      <c r="AG30" s="830" t="str">
        <f t="shared" si="0"/>
        <v>Добавить вид теплоносителя (параметры теплоносителя)</v>
      </c>
      <c r="AH30" s="830"/>
      <c r="AI30" s="830"/>
      <c r="AJ30" s="830"/>
      <c r="AK30" s="1009"/>
      <c r="AL30" s="1009"/>
      <c r="AM30" s="1009"/>
      <c r="AN30" s="1009"/>
      <c r="AO30" s="1009"/>
      <c r="AP30" s="1009"/>
      <c r="AQ30" s="1009"/>
    </row>
    <row r="31" spans="1:43" s="1062" customFormat="1" ht="22.5" customHeight="1">
      <c r="A31" s="1213"/>
      <c r="B31" s="1213"/>
      <c r="C31" s="1213"/>
      <c r="D31" s="1213"/>
      <c r="E31" s="1213"/>
      <c r="F31" s="1213">
        <v>3</v>
      </c>
      <c r="G31" s="1080"/>
      <c r="H31" s="1080"/>
      <c r="I31" s="1213"/>
      <c r="J31" s="1252" t="s">
        <v>1879</v>
      </c>
      <c r="K31" s="967"/>
      <c r="L31" s="1113" t="str">
        <f>mergeValue(A31) &amp;"."&amp; mergeValue(B31)&amp;"."&amp; mergeValue(C31)&amp;"."&amp; mergeValue(D31)&amp;"."&amp; mergeValue(E31)&amp;"."&amp; mergeValue(F31)</f>
        <v>1.1.1.1.1.3</v>
      </c>
      <c r="M31" s="556" t="s">
        <v>10</v>
      </c>
      <c r="N31" s="647"/>
      <c r="O31" s="1216" t="s">
        <v>304</v>
      </c>
      <c r="P31" s="1217"/>
      <c r="Q31" s="1217"/>
      <c r="R31" s="1217"/>
      <c r="S31" s="1217"/>
      <c r="T31" s="1217"/>
      <c r="U31" s="1217"/>
      <c r="V31" s="1217"/>
      <c r="W31" s="1217"/>
      <c r="X31" s="1217"/>
      <c r="Y31" s="1217"/>
      <c r="Z31" s="1217"/>
      <c r="AA31" s="1217"/>
      <c r="AB31" s="1217"/>
      <c r="AC31" s="1218"/>
      <c r="AD31" s="631" t="s">
        <v>637</v>
      </c>
      <c r="AE31" s="1009"/>
      <c r="AF31" s="830"/>
      <c r="AG31" s="830" t="str">
        <f t="shared" si="0"/>
        <v>Группа потребителей</v>
      </c>
      <c r="AH31" s="830"/>
      <c r="AI31" s="830"/>
      <c r="AJ31" s="830"/>
      <c r="AK31" s="1009"/>
      <c r="AL31" s="1009"/>
      <c r="AM31" s="1009"/>
      <c r="AN31" s="1009"/>
      <c r="AO31" s="1009"/>
      <c r="AP31" s="1009"/>
      <c r="AQ31" s="1009"/>
    </row>
    <row r="32" spans="1:43" s="1062" customFormat="1" ht="17.100000000000001" customHeight="1">
      <c r="A32" s="1213"/>
      <c r="B32" s="1213"/>
      <c r="C32" s="1213"/>
      <c r="D32" s="1213"/>
      <c r="E32" s="1213"/>
      <c r="F32" s="1213"/>
      <c r="G32" s="1080">
        <v>1</v>
      </c>
      <c r="H32" s="1080"/>
      <c r="I32" s="1213"/>
      <c r="J32" s="1213"/>
      <c r="K32" s="967">
        <v>1</v>
      </c>
      <c r="L32" s="1113" t="str">
        <f>mergeValue(A32) &amp;"."&amp; mergeValue(B32)&amp;"."&amp; mergeValue(C32)&amp;"."&amp; mergeValue(D32)&amp;"."&amp; mergeValue(E32)&amp;"."&amp; mergeValue(F32)&amp;"."&amp; mergeValue(G32)</f>
        <v>1.1.1.1.1.3.1</v>
      </c>
      <c r="M32" s="1070" t="s">
        <v>643</v>
      </c>
      <c r="N32" s="647"/>
      <c r="O32" s="684">
        <v>2263.09</v>
      </c>
      <c r="P32" s="764"/>
      <c r="Q32" s="1095"/>
      <c r="R32" s="1248" t="s">
        <v>1201</v>
      </c>
      <c r="S32" s="1220" t="s">
        <v>84</v>
      </c>
      <c r="T32" s="1248" t="s">
        <v>1885</v>
      </c>
      <c r="U32" s="1220" t="s">
        <v>84</v>
      </c>
      <c r="V32" s="684">
        <v>2367.62</v>
      </c>
      <c r="W32" s="764"/>
      <c r="X32" s="1095"/>
      <c r="Y32" s="1248" t="s">
        <v>1886</v>
      </c>
      <c r="Z32" s="1220" t="s">
        <v>84</v>
      </c>
      <c r="AA32" s="1248" t="s">
        <v>1202</v>
      </c>
      <c r="AB32" s="1220" t="s">
        <v>85</v>
      </c>
      <c r="AC32" s="764"/>
      <c r="AD32" s="1230" t="s">
        <v>656</v>
      </c>
      <c r="AE32" s="1009" t="str">
        <f>strCheckDate(O33:AC33)</f>
        <v/>
      </c>
      <c r="AF32" s="830"/>
      <c r="AG32" s="830" t="str">
        <f t="shared" si="0"/>
        <v>вода</v>
      </c>
      <c r="AH32" s="830"/>
      <c r="AI32" s="830"/>
      <c r="AJ32" s="830"/>
      <c r="AK32" s="1009"/>
      <c r="AL32" s="1009"/>
      <c r="AM32" s="1009"/>
      <c r="AN32" s="1009"/>
      <c r="AO32" s="1009"/>
      <c r="AP32" s="1009"/>
      <c r="AQ32" s="1009"/>
    </row>
    <row r="33" spans="1:43" s="1062" customFormat="1" ht="11.25" hidden="1" customHeight="1">
      <c r="A33" s="1213"/>
      <c r="B33" s="1213"/>
      <c r="C33" s="1213"/>
      <c r="D33" s="1213"/>
      <c r="E33" s="1213"/>
      <c r="F33" s="1213"/>
      <c r="G33" s="1080"/>
      <c r="H33" s="1080"/>
      <c r="I33" s="1213"/>
      <c r="J33" s="1213"/>
      <c r="K33" s="967"/>
      <c r="L33" s="801"/>
      <c r="M33" s="647"/>
      <c r="N33" s="647"/>
      <c r="O33" s="764"/>
      <c r="P33" s="764"/>
      <c r="Q33" s="770" t="str">
        <f>R32 &amp; "-" &amp; T32</f>
        <v>01.01.2022-30.06.2022</v>
      </c>
      <c r="R33" s="1219"/>
      <c r="S33" s="1220"/>
      <c r="T33" s="1219"/>
      <c r="U33" s="1220"/>
      <c r="V33" s="764"/>
      <c r="W33" s="764"/>
      <c r="X33" s="770" t="str">
        <f>Y32 &amp; "-" &amp; AA32</f>
        <v>01.07.2022-31.12.2022</v>
      </c>
      <c r="Y33" s="1219"/>
      <c r="Z33" s="1220"/>
      <c r="AA33" s="1219"/>
      <c r="AB33" s="1220"/>
      <c r="AC33" s="764"/>
      <c r="AD33" s="1231"/>
      <c r="AE33" s="1009"/>
      <c r="AF33" s="830"/>
      <c r="AG33" s="830" t="str">
        <f t="shared" si="0"/>
        <v/>
      </c>
      <c r="AH33" s="830"/>
      <c r="AI33" s="830"/>
      <c r="AJ33" s="830"/>
      <c r="AK33" s="1009"/>
      <c r="AL33" s="1009"/>
      <c r="AM33" s="1009"/>
      <c r="AN33" s="1009"/>
      <c r="AO33" s="1009"/>
      <c r="AP33" s="1009"/>
      <c r="AQ33" s="1009"/>
    </row>
    <row r="34" spans="1:43" s="1062" customFormat="1" ht="15" customHeight="1">
      <c r="A34" s="1213"/>
      <c r="B34" s="1213"/>
      <c r="C34" s="1213"/>
      <c r="D34" s="1213"/>
      <c r="E34" s="1213"/>
      <c r="F34" s="1213"/>
      <c r="G34" s="1109"/>
      <c r="H34" s="1080"/>
      <c r="I34" s="1213"/>
      <c r="J34" s="1213"/>
      <c r="K34" s="966"/>
      <c r="L34" s="689"/>
      <c r="M34" s="558" t="s">
        <v>25</v>
      </c>
      <c r="N34" s="1007"/>
      <c r="O34" s="1007"/>
      <c r="P34" s="1007"/>
      <c r="Q34" s="1007"/>
      <c r="R34" s="1007"/>
      <c r="S34" s="1007"/>
      <c r="T34" s="1007"/>
      <c r="U34" s="1007"/>
      <c r="V34" s="1007"/>
      <c r="W34" s="1007"/>
      <c r="X34" s="1007"/>
      <c r="Y34" s="1007"/>
      <c r="Z34" s="1007"/>
      <c r="AA34" s="1007"/>
      <c r="AB34" s="1007"/>
      <c r="AC34" s="763"/>
      <c r="AD34" s="1232"/>
      <c r="AE34" s="1009"/>
      <c r="AF34" s="830"/>
      <c r="AG34" s="830" t="str">
        <f t="shared" si="0"/>
        <v>Добавить вид теплоносителя (параметры теплоносителя)</v>
      </c>
      <c r="AH34" s="830"/>
      <c r="AI34" s="830"/>
      <c r="AJ34" s="830"/>
      <c r="AK34" s="1009"/>
      <c r="AL34" s="1009"/>
      <c r="AM34" s="1009"/>
      <c r="AN34" s="1009"/>
      <c r="AO34" s="1009"/>
      <c r="AP34" s="1009"/>
      <c r="AQ34" s="1009"/>
    </row>
    <row r="35" spans="1:43" ht="15" customHeight="1">
      <c r="A35" s="1213"/>
      <c r="B35" s="1213"/>
      <c r="C35" s="1213"/>
      <c r="D35" s="1213"/>
      <c r="E35" s="1213"/>
      <c r="F35" s="1027"/>
      <c r="G35" s="1027"/>
      <c r="H35" s="1016"/>
      <c r="I35" s="1213"/>
      <c r="J35" s="1027"/>
      <c r="K35" s="966"/>
      <c r="L35" s="689"/>
      <c r="M35" s="557" t="s">
        <v>11</v>
      </c>
      <c r="N35" s="1007"/>
      <c r="O35" s="1007"/>
      <c r="P35" s="1007"/>
      <c r="Q35" s="1007"/>
      <c r="R35" s="1007"/>
      <c r="S35" s="1007"/>
      <c r="T35" s="1007"/>
      <c r="U35" s="1006"/>
      <c r="V35" s="1007"/>
      <c r="W35" s="1007"/>
      <c r="X35" s="1007"/>
      <c r="Y35" s="1007"/>
      <c r="Z35" s="1007"/>
      <c r="AA35" s="1007"/>
      <c r="AB35" s="1006"/>
      <c r="AC35" s="1007"/>
      <c r="AD35" s="666"/>
      <c r="AF35" s="830"/>
      <c r="AG35" s="830" t="str">
        <f t="shared" si="0"/>
        <v>Добавить группу потребителей</v>
      </c>
      <c r="AH35" s="830"/>
      <c r="AI35" s="830"/>
      <c r="AJ35" s="830"/>
      <c r="AP35" s="1009"/>
      <c r="AQ35" s="1009"/>
    </row>
    <row r="36" spans="1:43" ht="15" customHeight="1">
      <c r="A36" s="1213"/>
      <c r="B36" s="1213"/>
      <c r="C36" s="1213"/>
      <c r="D36" s="1213"/>
      <c r="E36" s="965"/>
      <c r="F36" s="1027"/>
      <c r="G36" s="1027"/>
      <c r="H36" s="1027"/>
      <c r="I36" s="980"/>
      <c r="J36" s="995"/>
      <c r="K36" s="964"/>
      <c r="L36" s="689"/>
      <c r="M36" s="1002" t="s">
        <v>12</v>
      </c>
      <c r="N36" s="1007"/>
      <c r="O36" s="1007"/>
      <c r="P36" s="1007"/>
      <c r="Q36" s="1007"/>
      <c r="R36" s="1007"/>
      <c r="S36" s="1007"/>
      <c r="T36" s="1007"/>
      <c r="U36" s="1006"/>
      <c r="V36" s="1007"/>
      <c r="W36" s="1007"/>
      <c r="X36" s="1007"/>
      <c r="Y36" s="1007"/>
      <c r="Z36" s="1007"/>
      <c r="AA36" s="1007"/>
      <c r="AB36" s="1006"/>
      <c r="AC36" s="1007"/>
      <c r="AD36" s="666"/>
      <c r="AF36" s="830"/>
      <c r="AG36" s="830" t="str">
        <f t="shared" si="0"/>
        <v>Добавить схему подключения</v>
      </c>
      <c r="AH36" s="830"/>
      <c r="AI36" s="830"/>
      <c r="AJ36" s="830"/>
      <c r="AP36" s="1009"/>
      <c r="AQ36" s="1009"/>
    </row>
    <row r="37" spans="1:43" s="1062" customFormat="1" ht="22.5">
      <c r="A37" s="1213">
        <v>2</v>
      </c>
      <c r="B37" s="1080"/>
      <c r="C37" s="1080"/>
      <c r="D37" s="1080"/>
      <c r="E37" s="1081" t="s">
        <v>253</v>
      </c>
      <c r="F37" s="1109"/>
      <c r="G37" s="1109"/>
      <c r="H37" s="1109"/>
      <c r="I37" s="984"/>
      <c r="J37" s="980"/>
      <c r="K37" s="964"/>
      <c r="L37" s="1113">
        <f>mergeValue(A37)</f>
        <v>2</v>
      </c>
      <c r="M37" s="642" t="s">
        <v>20</v>
      </c>
      <c r="N37" s="647"/>
      <c r="O37" s="1249" t="str">
        <f>IF('Перечень тарифов'!J25="","","" &amp; 'Перечень тарифов'!J25 &amp; "")</f>
        <v>Тариф на тепловую энергию для оказания услуги по ГВС в жилых домах, оборудованных ИТП</v>
      </c>
      <c r="P37" s="1250"/>
      <c r="Q37" s="1250"/>
      <c r="R37" s="1250"/>
      <c r="S37" s="1250"/>
      <c r="T37" s="1250"/>
      <c r="U37" s="1250"/>
      <c r="V37" s="1250"/>
      <c r="W37" s="1250"/>
      <c r="X37" s="1250"/>
      <c r="Y37" s="1250"/>
      <c r="Z37" s="1250"/>
      <c r="AA37" s="1250"/>
      <c r="AB37" s="1250"/>
      <c r="AC37" s="1251"/>
      <c r="AD37" s="631" t="s">
        <v>476</v>
      </c>
      <c r="AE37" s="1009"/>
      <c r="AF37" s="830"/>
      <c r="AG37" s="830" t="str">
        <f t="shared" si="0"/>
        <v>Наименование тарифа</v>
      </c>
      <c r="AH37" s="830"/>
      <c r="AI37" s="830"/>
      <c r="AJ37" s="830"/>
      <c r="AK37" s="1009"/>
      <c r="AL37" s="1009"/>
      <c r="AM37" s="1009"/>
      <c r="AN37" s="1009"/>
      <c r="AO37" s="1009"/>
      <c r="AP37" s="1009"/>
      <c r="AQ37" s="1009"/>
    </row>
    <row r="38" spans="1:43" s="1062" customFormat="1" ht="22.5">
      <c r="A38" s="1213"/>
      <c r="B38" s="1213">
        <v>1</v>
      </c>
      <c r="C38" s="1080"/>
      <c r="D38" s="1080"/>
      <c r="E38" s="1109"/>
      <c r="F38" s="1109"/>
      <c r="G38" s="1109"/>
      <c r="H38" s="1109"/>
      <c r="I38" s="1103"/>
      <c r="J38" s="955"/>
      <c r="K38" s="958"/>
      <c r="L38" s="1113" t="str">
        <f>mergeValue(A38) &amp;"."&amp; mergeValue(B38)</f>
        <v>2.1</v>
      </c>
      <c r="M38" s="693" t="s">
        <v>16</v>
      </c>
      <c r="N38" s="647"/>
      <c r="O38" s="1249" t="str">
        <f>IF('Перечень тарифов'!N25="","","" &amp; 'Перечень тарифов'!N25 &amp; "")</f>
        <v>Сланцевский муниципальный район, Сланцевское (41642101);</v>
      </c>
      <c r="P38" s="1250"/>
      <c r="Q38" s="1250"/>
      <c r="R38" s="1250"/>
      <c r="S38" s="1250"/>
      <c r="T38" s="1250"/>
      <c r="U38" s="1250"/>
      <c r="V38" s="1250"/>
      <c r="W38" s="1250"/>
      <c r="X38" s="1250"/>
      <c r="Y38" s="1250"/>
      <c r="Z38" s="1250"/>
      <c r="AA38" s="1250"/>
      <c r="AB38" s="1250"/>
      <c r="AC38" s="1251"/>
      <c r="AD38" s="631" t="s">
        <v>477</v>
      </c>
      <c r="AE38" s="1009"/>
      <c r="AF38" s="830"/>
      <c r="AG38" s="830" t="str">
        <f t="shared" si="0"/>
        <v>Территория действия тарифа</v>
      </c>
      <c r="AH38" s="830"/>
      <c r="AI38" s="830"/>
      <c r="AJ38" s="830"/>
      <c r="AK38" s="1009"/>
      <c r="AL38" s="1009"/>
      <c r="AM38" s="1009"/>
      <c r="AN38" s="1009"/>
      <c r="AO38" s="1009"/>
      <c r="AP38" s="1009"/>
      <c r="AQ38" s="1009"/>
    </row>
    <row r="39" spans="1:43" s="1062" customFormat="1" hidden="1">
      <c r="A39" s="1213"/>
      <c r="B39" s="1213"/>
      <c r="C39" s="1213">
        <v>1</v>
      </c>
      <c r="D39" s="1080"/>
      <c r="E39" s="1109"/>
      <c r="F39" s="1109"/>
      <c r="G39" s="1109"/>
      <c r="H39" s="1109"/>
      <c r="I39" s="963"/>
      <c r="J39" s="955"/>
      <c r="K39" s="958"/>
      <c r="L39" s="1113" t="str">
        <f>mergeValue(A39) &amp;"."&amp; mergeValue(B39)&amp;"."&amp; mergeValue(C39)</f>
        <v>2.1.1</v>
      </c>
      <c r="M39" s="694"/>
      <c r="N39" s="647"/>
      <c r="O39" s="1249"/>
      <c r="P39" s="1250"/>
      <c r="Q39" s="1250"/>
      <c r="R39" s="1250"/>
      <c r="S39" s="1250"/>
      <c r="T39" s="1250"/>
      <c r="U39" s="1250"/>
      <c r="V39" s="1250"/>
      <c r="W39" s="1250"/>
      <c r="X39" s="1250"/>
      <c r="Y39" s="1250"/>
      <c r="Z39" s="1250"/>
      <c r="AA39" s="1250"/>
      <c r="AB39" s="1250"/>
      <c r="AC39" s="1251"/>
      <c r="AD39" s="631"/>
      <c r="AE39" s="1009"/>
      <c r="AF39" s="830"/>
      <c r="AG39" s="830" t="str">
        <f t="shared" si="0"/>
        <v/>
      </c>
      <c r="AH39" s="830"/>
      <c r="AI39" s="830"/>
      <c r="AJ39" s="830"/>
      <c r="AK39" s="1009"/>
      <c r="AL39" s="1009"/>
      <c r="AM39" s="1009"/>
      <c r="AN39" s="1009"/>
      <c r="AO39" s="1009"/>
      <c r="AP39" s="1009"/>
      <c r="AQ39" s="1009"/>
    </row>
    <row r="40" spans="1:43" s="1062" customFormat="1" hidden="1">
      <c r="A40" s="1213"/>
      <c r="B40" s="1213"/>
      <c r="C40" s="1213"/>
      <c r="D40" s="1213">
        <v>1</v>
      </c>
      <c r="E40" s="1109"/>
      <c r="F40" s="1109"/>
      <c r="G40" s="1109"/>
      <c r="H40" s="1109"/>
      <c r="I40" s="963"/>
      <c r="J40" s="955"/>
      <c r="K40" s="958"/>
      <c r="L40" s="1113" t="str">
        <f>mergeValue(A40) &amp;"."&amp; mergeValue(B40)&amp;"."&amp; mergeValue(C40)&amp;"."&amp; mergeValue(D40)</f>
        <v>2.1.1.1</v>
      </c>
      <c r="M40" s="695"/>
      <c r="N40" s="647"/>
      <c r="O40" s="1249"/>
      <c r="P40" s="1250"/>
      <c r="Q40" s="1250"/>
      <c r="R40" s="1250"/>
      <c r="S40" s="1250"/>
      <c r="T40" s="1250"/>
      <c r="U40" s="1250"/>
      <c r="V40" s="1250"/>
      <c r="W40" s="1250"/>
      <c r="X40" s="1250"/>
      <c r="Y40" s="1250"/>
      <c r="Z40" s="1250"/>
      <c r="AA40" s="1250"/>
      <c r="AB40" s="1250"/>
      <c r="AC40" s="1251"/>
      <c r="AD40" s="631"/>
      <c r="AE40" s="1009"/>
      <c r="AF40" s="830"/>
      <c r="AG40" s="830" t="str">
        <f t="shared" si="0"/>
        <v/>
      </c>
      <c r="AH40" s="830"/>
      <c r="AI40" s="830"/>
      <c r="AJ40" s="830"/>
      <c r="AK40" s="1009"/>
      <c r="AL40" s="1009"/>
      <c r="AM40" s="1009"/>
      <c r="AN40" s="1009"/>
      <c r="AO40" s="1009"/>
      <c r="AP40" s="1009"/>
      <c r="AQ40" s="1009"/>
    </row>
    <row r="41" spans="1:43" s="1062" customFormat="1" ht="27.75" customHeight="1">
      <c r="A41" s="1213"/>
      <c r="B41" s="1213"/>
      <c r="C41" s="1213"/>
      <c r="D41" s="1213"/>
      <c r="E41" s="1213">
        <v>1</v>
      </c>
      <c r="F41" s="1109"/>
      <c r="G41" s="1109"/>
      <c r="H41" s="1080">
        <v>1</v>
      </c>
      <c r="I41" s="1213">
        <v>1</v>
      </c>
      <c r="J41" s="1109"/>
      <c r="K41" s="966"/>
      <c r="L41" s="1113" t="str">
        <f>mergeValue(A41) &amp;"."&amp; mergeValue(B41)&amp;"."&amp; mergeValue(C41)&amp;"."&amp; mergeValue(D41)&amp;"."&amp; mergeValue(E41)</f>
        <v>2.1.1.1.1</v>
      </c>
      <c r="M41" s="555" t="s">
        <v>9</v>
      </c>
      <c r="N41" s="647"/>
      <c r="O41" s="1216" t="s">
        <v>3</v>
      </c>
      <c r="P41" s="1217"/>
      <c r="Q41" s="1217"/>
      <c r="R41" s="1217"/>
      <c r="S41" s="1217"/>
      <c r="T41" s="1217"/>
      <c r="U41" s="1217"/>
      <c r="V41" s="1217"/>
      <c r="W41" s="1217"/>
      <c r="X41" s="1217"/>
      <c r="Y41" s="1217"/>
      <c r="Z41" s="1217"/>
      <c r="AA41" s="1217"/>
      <c r="AB41" s="1217"/>
      <c r="AC41" s="1218"/>
      <c r="AD41" s="631" t="s">
        <v>639</v>
      </c>
      <c r="AE41" s="1009"/>
      <c r="AF41" s="830"/>
      <c r="AG41" s="830" t="str">
        <f t="shared" si="0"/>
        <v>Схема подключения теплопотребляющей установки к коллектору источника тепловой энергии</v>
      </c>
      <c r="AH41" s="830"/>
      <c r="AI41" s="830"/>
      <c r="AJ41" s="830"/>
      <c r="AK41" s="1009"/>
      <c r="AL41" s="1009"/>
      <c r="AM41" s="1009"/>
      <c r="AN41" s="1009"/>
      <c r="AO41" s="1009"/>
      <c r="AP41" s="1009"/>
      <c r="AQ41" s="1009"/>
    </row>
    <row r="42" spans="1:43" s="1062" customFormat="1" ht="27" customHeight="1">
      <c r="A42" s="1213"/>
      <c r="B42" s="1213"/>
      <c r="C42" s="1213"/>
      <c r="D42" s="1213"/>
      <c r="E42" s="1213"/>
      <c r="F42" s="1213">
        <v>1</v>
      </c>
      <c r="G42" s="1080"/>
      <c r="H42" s="1080"/>
      <c r="I42" s="1213"/>
      <c r="J42" s="1213">
        <v>1</v>
      </c>
      <c r="K42" s="967"/>
      <c r="L42" s="1113" t="str">
        <f>mergeValue(A42) &amp;"."&amp; mergeValue(B42)&amp;"."&amp; mergeValue(C42)&amp;"."&amp; mergeValue(D42)&amp;"."&amp; mergeValue(E42)&amp;"."&amp; mergeValue(F42)</f>
        <v>2.1.1.1.1.1</v>
      </c>
      <c r="M42" s="556" t="s">
        <v>10</v>
      </c>
      <c r="N42" s="647"/>
      <c r="O42" s="1216" t="s">
        <v>774</v>
      </c>
      <c r="P42" s="1217"/>
      <c r="Q42" s="1217"/>
      <c r="R42" s="1217"/>
      <c r="S42" s="1217"/>
      <c r="T42" s="1217"/>
      <c r="U42" s="1217"/>
      <c r="V42" s="1217"/>
      <c r="W42" s="1217"/>
      <c r="X42" s="1217"/>
      <c r="Y42" s="1217"/>
      <c r="Z42" s="1217"/>
      <c r="AA42" s="1217"/>
      <c r="AB42" s="1217"/>
      <c r="AC42" s="1218"/>
      <c r="AD42" s="631" t="s">
        <v>637</v>
      </c>
      <c r="AE42" s="1009"/>
      <c r="AF42" s="830"/>
      <c r="AG42" s="830" t="str">
        <f t="shared" si="0"/>
        <v>Группа потребителей</v>
      </c>
      <c r="AH42" s="830"/>
      <c r="AI42" s="830"/>
      <c r="AJ42" s="830"/>
      <c r="AK42" s="1009"/>
      <c r="AL42" s="1009"/>
      <c r="AM42" s="1009"/>
      <c r="AN42" s="1009"/>
      <c r="AO42" s="1009"/>
      <c r="AP42" s="1009"/>
      <c r="AQ42" s="1009"/>
    </row>
    <row r="43" spans="1:43" s="1062" customFormat="1" ht="17.100000000000001" customHeight="1">
      <c r="A43" s="1213"/>
      <c r="B43" s="1213"/>
      <c r="C43" s="1213"/>
      <c r="D43" s="1213"/>
      <c r="E43" s="1213"/>
      <c r="F43" s="1213"/>
      <c r="G43" s="1080">
        <v>1</v>
      </c>
      <c r="H43" s="1080"/>
      <c r="I43" s="1213"/>
      <c r="J43" s="1213"/>
      <c r="K43" s="967">
        <v>1</v>
      </c>
      <c r="L43" s="1113" t="str">
        <f>mergeValue(A43) &amp;"."&amp; mergeValue(B43)&amp;"."&amp; mergeValue(C43)&amp;"."&amp; mergeValue(D43)&amp;"."&amp; mergeValue(E43)&amp;"."&amp; mergeValue(F43)&amp;"."&amp; mergeValue(G43)</f>
        <v>2.1.1.1.1.1.1</v>
      </c>
      <c r="M43" s="1070" t="s">
        <v>643</v>
      </c>
      <c r="N43" s="647"/>
      <c r="O43" s="684">
        <v>1705.8</v>
      </c>
      <c r="P43" s="764"/>
      <c r="Q43" s="1095"/>
      <c r="R43" s="1248" t="s">
        <v>1201</v>
      </c>
      <c r="S43" s="1220" t="s">
        <v>84</v>
      </c>
      <c r="T43" s="1248" t="s">
        <v>1885</v>
      </c>
      <c r="U43" s="1220" t="s">
        <v>84</v>
      </c>
      <c r="V43" s="684">
        <v>1797.91</v>
      </c>
      <c r="W43" s="764"/>
      <c r="X43" s="1095"/>
      <c r="Y43" s="1248" t="s">
        <v>1886</v>
      </c>
      <c r="Z43" s="1220" t="s">
        <v>84</v>
      </c>
      <c r="AA43" s="1248" t="s">
        <v>1202</v>
      </c>
      <c r="AB43" s="1220" t="s">
        <v>85</v>
      </c>
      <c r="AC43" s="764"/>
      <c r="AD43" s="1230" t="s">
        <v>656</v>
      </c>
      <c r="AE43" s="1009" t="str">
        <f>strCheckDate(O44:AC44)</f>
        <v/>
      </c>
      <c r="AF43" s="830"/>
      <c r="AG43" s="830" t="str">
        <f t="shared" si="0"/>
        <v>вода</v>
      </c>
      <c r="AH43" s="830"/>
      <c r="AI43" s="830"/>
      <c r="AJ43" s="830"/>
      <c r="AK43" s="1009"/>
      <c r="AL43" s="1009"/>
      <c r="AM43" s="1009"/>
      <c r="AN43" s="1009"/>
      <c r="AO43" s="1009"/>
      <c r="AP43" s="1009"/>
      <c r="AQ43" s="1009"/>
    </row>
    <row r="44" spans="1:43" s="1062" customFormat="1" ht="11.25" hidden="1" customHeight="1">
      <c r="A44" s="1213"/>
      <c r="B44" s="1213"/>
      <c r="C44" s="1213"/>
      <c r="D44" s="1213"/>
      <c r="E44" s="1213"/>
      <c r="F44" s="1213"/>
      <c r="G44" s="1080"/>
      <c r="H44" s="1080"/>
      <c r="I44" s="1213"/>
      <c r="J44" s="1213"/>
      <c r="K44" s="967"/>
      <c r="L44" s="801"/>
      <c r="M44" s="647"/>
      <c r="N44" s="647"/>
      <c r="O44" s="764"/>
      <c r="P44" s="764"/>
      <c r="Q44" s="770" t="str">
        <f>R43 &amp; "-" &amp; T43</f>
        <v>01.01.2022-30.06.2022</v>
      </c>
      <c r="R44" s="1219"/>
      <c r="S44" s="1220"/>
      <c r="T44" s="1219"/>
      <c r="U44" s="1220"/>
      <c r="V44" s="764"/>
      <c r="W44" s="764"/>
      <c r="X44" s="770" t="str">
        <f>Y43 &amp; "-" &amp; AA43</f>
        <v>01.07.2022-31.12.2022</v>
      </c>
      <c r="Y44" s="1219"/>
      <c r="Z44" s="1220"/>
      <c r="AA44" s="1219"/>
      <c r="AB44" s="1220"/>
      <c r="AC44" s="764"/>
      <c r="AD44" s="1231"/>
      <c r="AE44" s="1009"/>
      <c r="AF44" s="830"/>
      <c r="AG44" s="830" t="str">
        <f t="shared" si="0"/>
        <v/>
      </c>
      <c r="AH44" s="830"/>
      <c r="AI44" s="830"/>
      <c r="AJ44" s="830"/>
      <c r="AK44" s="1009"/>
      <c r="AL44" s="1009"/>
      <c r="AM44" s="1009"/>
      <c r="AN44" s="1009"/>
      <c r="AO44" s="1009"/>
      <c r="AP44" s="1009"/>
      <c r="AQ44" s="1009"/>
    </row>
    <row r="45" spans="1:43" s="1062" customFormat="1" ht="15" customHeight="1">
      <c r="A45" s="1213"/>
      <c r="B45" s="1213"/>
      <c r="C45" s="1213"/>
      <c r="D45" s="1213"/>
      <c r="E45" s="1213"/>
      <c r="F45" s="1213"/>
      <c r="G45" s="1109"/>
      <c r="H45" s="1080"/>
      <c r="I45" s="1213"/>
      <c r="J45" s="1213"/>
      <c r="K45" s="966"/>
      <c r="L45" s="689"/>
      <c r="M45" s="558" t="s">
        <v>25</v>
      </c>
      <c r="N45" s="1007"/>
      <c r="O45" s="1007"/>
      <c r="P45" s="1007"/>
      <c r="Q45" s="1007"/>
      <c r="R45" s="1007"/>
      <c r="S45" s="1007"/>
      <c r="T45" s="1007"/>
      <c r="U45" s="1007"/>
      <c r="V45" s="1007"/>
      <c r="W45" s="1007"/>
      <c r="X45" s="1007"/>
      <c r="Y45" s="1007"/>
      <c r="Z45" s="1007"/>
      <c r="AA45" s="1007"/>
      <c r="AB45" s="1007"/>
      <c r="AC45" s="763"/>
      <c r="AD45" s="1232"/>
      <c r="AE45" s="1009"/>
      <c r="AF45" s="830"/>
      <c r="AG45" s="830" t="str">
        <f t="shared" si="0"/>
        <v>Добавить вид теплоносителя (параметры теплоносителя)</v>
      </c>
      <c r="AH45" s="830"/>
      <c r="AI45" s="830"/>
      <c r="AJ45" s="830"/>
      <c r="AK45" s="1009"/>
      <c r="AL45" s="1009"/>
      <c r="AM45" s="1009"/>
      <c r="AN45" s="1009"/>
      <c r="AO45" s="1009"/>
      <c r="AP45" s="1009"/>
      <c r="AQ45" s="1009"/>
    </row>
    <row r="46" spans="1:43" s="1062" customFormat="1" ht="15" customHeight="1">
      <c r="A46" s="1213"/>
      <c r="B46" s="1213"/>
      <c r="C46" s="1213"/>
      <c r="D46" s="1213"/>
      <c r="E46" s="1213"/>
      <c r="F46" s="1109"/>
      <c r="G46" s="1109"/>
      <c r="H46" s="1080"/>
      <c r="I46" s="1213"/>
      <c r="J46" s="1109"/>
      <c r="K46" s="966"/>
      <c r="L46" s="689"/>
      <c r="M46" s="557" t="s">
        <v>11</v>
      </c>
      <c r="N46" s="1007"/>
      <c r="O46" s="1007"/>
      <c r="P46" s="1007"/>
      <c r="Q46" s="1007"/>
      <c r="R46" s="1007"/>
      <c r="S46" s="1007"/>
      <c r="T46" s="1007"/>
      <c r="U46" s="1006"/>
      <c r="V46" s="1007"/>
      <c r="W46" s="1007"/>
      <c r="X46" s="1007"/>
      <c r="Y46" s="1007"/>
      <c r="Z46" s="1007"/>
      <c r="AA46" s="1007"/>
      <c r="AB46" s="1006"/>
      <c r="AC46" s="1007"/>
      <c r="AD46" s="666"/>
      <c r="AE46" s="1009"/>
      <c r="AF46" s="830"/>
      <c r="AG46" s="830" t="str">
        <f t="shared" si="0"/>
        <v>Добавить группу потребителей</v>
      </c>
      <c r="AH46" s="830"/>
      <c r="AI46" s="830"/>
      <c r="AJ46" s="830"/>
      <c r="AK46" s="1009"/>
      <c r="AL46" s="1009"/>
      <c r="AM46" s="1009"/>
      <c r="AN46" s="1009"/>
      <c r="AO46" s="1009"/>
      <c r="AP46" s="1009"/>
      <c r="AQ46" s="1009"/>
    </row>
    <row r="47" spans="1:43" s="1062" customFormat="1" ht="15" customHeight="1">
      <c r="A47" s="1213"/>
      <c r="B47" s="1213"/>
      <c r="C47" s="1213"/>
      <c r="D47" s="1213"/>
      <c r="E47" s="1083" t="s">
        <v>253</v>
      </c>
      <c r="F47" s="1109"/>
      <c r="G47" s="1109"/>
      <c r="H47" s="1109"/>
      <c r="I47" s="980"/>
      <c r="J47" s="1065"/>
      <c r="K47" s="964"/>
      <c r="L47" s="689"/>
      <c r="M47" s="1002" t="s">
        <v>12</v>
      </c>
      <c r="N47" s="1007"/>
      <c r="O47" s="1007"/>
      <c r="P47" s="1007"/>
      <c r="Q47" s="1007"/>
      <c r="R47" s="1007"/>
      <c r="S47" s="1007"/>
      <c r="T47" s="1007"/>
      <c r="U47" s="1006"/>
      <c r="V47" s="1007"/>
      <c r="W47" s="1007"/>
      <c r="X47" s="1007"/>
      <c r="Y47" s="1007"/>
      <c r="Z47" s="1007"/>
      <c r="AA47" s="1007"/>
      <c r="AB47" s="1006"/>
      <c r="AC47" s="1007"/>
      <c r="AD47" s="666"/>
      <c r="AE47" s="1009"/>
      <c r="AF47" s="830"/>
      <c r="AG47" s="830" t="str">
        <f t="shared" si="0"/>
        <v>Добавить схему подключения</v>
      </c>
      <c r="AH47" s="830"/>
      <c r="AI47" s="830"/>
      <c r="AJ47" s="830"/>
      <c r="AK47" s="1009"/>
      <c r="AL47" s="1009"/>
      <c r="AM47" s="1009"/>
      <c r="AN47" s="1009"/>
      <c r="AO47" s="1009"/>
      <c r="AP47" s="1009"/>
      <c r="AQ47" s="1009"/>
    </row>
    <row r="48" spans="1:43" ht="11.25">
      <c r="A48" s="991"/>
      <c r="B48" s="991"/>
      <c r="C48" s="991"/>
      <c r="D48" s="991"/>
      <c r="E48" s="991"/>
      <c r="F48" s="991"/>
      <c r="G48" s="991"/>
      <c r="H48" s="991"/>
      <c r="I48" s="991"/>
      <c r="J48" s="991"/>
      <c r="K48" s="991"/>
      <c r="AE48" s="991"/>
      <c r="AF48" s="991"/>
      <c r="AG48" s="991"/>
      <c r="AH48" s="991"/>
      <c r="AI48" s="991"/>
      <c r="AJ48" s="991"/>
      <c r="AK48" s="991"/>
      <c r="AL48" s="991"/>
      <c r="AM48" s="991"/>
      <c r="AN48" s="991"/>
      <c r="AO48" s="991"/>
    </row>
    <row r="49" spans="12:30" ht="90" customHeight="1">
      <c r="L49" s="1">
        <v>1</v>
      </c>
      <c r="M49" s="1206" t="s">
        <v>633</v>
      </c>
      <c r="N49" s="1206"/>
      <c r="O49" s="1206"/>
      <c r="P49" s="1206"/>
      <c r="Q49" s="1206"/>
      <c r="R49" s="1206"/>
      <c r="S49" s="1206"/>
      <c r="T49" s="1206"/>
      <c r="U49" s="1206"/>
      <c r="V49" s="1206"/>
      <c r="W49" s="1206"/>
      <c r="X49" s="1206"/>
      <c r="Y49" s="1206"/>
      <c r="Z49" s="1206"/>
      <c r="AA49" s="1206"/>
      <c r="AB49" s="1206"/>
      <c r="AC49" s="1206"/>
      <c r="AD49" s="1206"/>
    </row>
  </sheetData>
  <sheetProtection password="FA9C" sheet="1" objects="1" scenarios="1" formatColumns="0" formatRows="0"/>
  <dataConsolidate leftLabels="1"/>
  <mergeCells count="98">
    <mergeCell ref="AD28:AD30"/>
    <mergeCell ref="F31:F34"/>
    <mergeCell ref="J31:J34"/>
    <mergeCell ref="O31:AC31"/>
    <mergeCell ref="R32:R33"/>
    <mergeCell ref="S32:S33"/>
    <mergeCell ref="T32:T33"/>
    <mergeCell ref="U32:U33"/>
    <mergeCell ref="Y32:Y33"/>
    <mergeCell ref="Z32:Z33"/>
    <mergeCell ref="AA32:AA33"/>
    <mergeCell ref="AB32:AB33"/>
    <mergeCell ref="AD32:AD34"/>
    <mergeCell ref="Y43:Y44"/>
    <mergeCell ref="Z43:Z44"/>
    <mergeCell ref="AA43:AA44"/>
    <mergeCell ref="AB43:AB44"/>
    <mergeCell ref="F27:F30"/>
    <mergeCell ref="J27:J30"/>
    <mergeCell ref="O27:AC27"/>
    <mergeCell ref="R28:R29"/>
    <mergeCell ref="S28:S29"/>
    <mergeCell ref="T28:T29"/>
    <mergeCell ref="U28:U29"/>
    <mergeCell ref="Y28:Y29"/>
    <mergeCell ref="Z28:Z29"/>
    <mergeCell ref="AA28:AA29"/>
    <mergeCell ref="AB28:AB29"/>
    <mergeCell ref="S43:S44"/>
    <mergeCell ref="Y15:AA15"/>
    <mergeCell ref="Z16:AA16"/>
    <mergeCell ref="Z17:AA17"/>
    <mergeCell ref="Y24:Y25"/>
    <mergeCell ref="Z24:Z25"/>
    <mergeCell ref="AA24:AA25"/>
    <mergeCell ref="V12:AB12"/>
    <mergeCell ref="A37:A47"/>
    <mergeCell ref="O37:AC37"/>
    <mergeCell ref="B38:B47"/>
    <mergeCell ref="O38:AC38"/>
    <mergeCell ref="C39:C47"/>
    <mergeCell ref="O39:AC39"/>
    <mergeCell ref="D40:D47"/>
    <mergeCell ref="O40:AC40"/>
    <mergeCell ref="E41:E46"/>
    <mergeCell ref="I41:I46"/>
    <mergeCell ref="O41:AC41"/>
    <mergeCell ref="F42:F45"/>
    <mergeCell ref="J42:J45"/>
    <mergeCell ref="O42:AC42"/>
    <mergeCell ref="R43:R44"/>
    <mergeCell ref="AD24:AD26"/>
    <mergeCell ref="M49:AD49"/>
    <mergeCell ref="O21:AC21"/>
    <mergeCell ref="E22:E35"/>
    <mergeCell ref="I22:I35"/>
    <mergeCell ref="O22:AC22"/>
    <mergeCell ref="F23:F26"/>
    <mergeCell ref="J23:J26"/>
    <mergeCell ref="O23:AC23"/>
    <mergeCell ref="R24:R25"/>
    <mergeCell ref="S24:S25"/>
    <mergeCell ref="T24:T25"/>
    <mergeCell ref="T43:T44"/>
    <mergeCell ref="U43:U44"/>
    <mergeCell ref="AD43:AD45"/>
    <mergeCell ref="AB24:AB25"/>
    <mergeCell ref="S17:T17"/>
    <mergeCell ref="A18:A36"/>
    <mergeCell ref="O18:AC18"/>
    <mergeCell ref="B19:B36"/>
    <mergeCell ref="O19:AC19"/>
    <mergeCell ref="C20:C36"/>
    <mergeCell ref="O20:AC20"/>
    <mergeCell ref="D21:D36"/>
    <mergeCell ref="U24:U25"/>
    <mergeCell ref="O12:U12"/>
    <mergeCell ref="L13:AC13"/>
    <mergeCell ref="AD13:AD16"/>
    <mergeCell ref="L14:L16"/>
    <mergeCell ref="M14:M16"/>
    <mergeCell ref="O14:T14"/>
    <mergeCell ref="U14:U16"/>
    <mergeCell ref="AC14:AC16"/>
    <mergeCell ref="O15:O16"/>
    <mergeCell ref="P15:Q15"/>
    <mergeCell ref="R15:T15"/>
    <mergeCell ref="S16:T16"/>
    <mergeCell ref="V14:AA14"/>
    <mergeCell ref="AB14:AB16"/>
    <mergeCell ref="V15:V16"/>
    <mergeCell ref="W15:X15"/>
    <mergeCell ref="L11:M11"/>
    <mergeCell ref="L5:T5"/>
    <mergeCell ref="O7:T7"/>
    <mergeCell ref="O8:T8"/>
    <mergeCell ref="O9:T9"/>
    <mergeCell ref="O10:T10"/>
  </mergeCells>
  <dataValidations count="11">
    <dataValidation allowBlank="1" sqref="WWA983081:WWL983087 JO65577:JZ65583 TK65577:TV65583 ADG65577:ADR65583 ANC65577:ANN65583 AWY65577:AXJ65583 BGU65577:BHF65583 BQQ65577:BRB65583 CAM65577:CAX65583 CKI65577:CKT65583 CUE65577:CUP65583 DEA65577:DEL65583 DNW65577:DOH65583 DXS65577:DYD65583 EHO65577:EHZ65583 ERK65577:ERV65583 FBG65577:FBR65583 FLC65577:FLN65583 FUY65577:FVJ65583 GEU65577:GFF65583 GOQ65577:GPB65583 GYM65577:GYX65583 HII65577:HIT65583 HSE65577:HSP65583 ICA65577:ICL65583 ILW65577:IMH65583 IVS65577:IWD65583 JFO65577:JFZ65583 JPK65577:JPV65583 JZG65577:JZR65583 KJC65577:KJN65583 KSY65577:KTJ65583 LCU65577:LDF65583 LMQ65577:LNB65583 LWM65577:LWX65583 MGI65577:MGT65583 MQE65577:MQP65583 NAA65577:NAL65583 NJW65577:NKH65583 NTS65577:NUD65583 ODO65577:ODZ65583 ONK65577:ONV65583 OXG65577:OXR65583 PHC65577:PHN65583 PQY65577:PRJ65583 QAU65577:QBF65583 QKQ65577:QLB65583 QUM65577:QUX65583 REI65577:RET65583 ROE65577:ROP65583 RYA65577:RYL65583 SHW65577:SIH65583 SRS65577:SSD65583 TBO65577:TBZ65583 TLK65577:TLV65583 TVG65577:TVR65583 UFC65577:UFN65583 UOY65577:UPJ65583 UYU65577:UZF65583 VIQ65577:VJB65583 VSM65577:VSX65583 WCI65577:WCT65583 WME65577:WMP65583 WWA65577:WWL65583 JO131113:JZ131119 TK131113:TV131119 ADG131113:ADR131119 ANC131113:ANN131119 AWY131113:AXJ131119 BGU131113:BHF131119 BQQ131113:BRB131119 CAM131113:CAX131119 CKI131113:CKT131119 CUE131113:CUP131119 DEA131113:DEL131119 DNW131113:DOH131119 DXS131113:DYD131119 EHO131113:EHZ131119 ERK131113:ERV131119 FBG131113:FBR131119 FLC131113:FLN131119 FUY131113:FVJ131119 GEU131113:GFF131119 GOQ131113:GPB131119 GYM131113:GYX131119 HII131113:HIT131119 HSE131113:HSP131119 ICA131113:ICL131119 ILW131113:IMH131119 IVS131113:IWD131119 JFO131113:JFZ131119 JPK131113:JPV131119 JZG131113:JZR131119 KJC131113:KJN131119 KSY131113:KTJ131119 LCU131113:LDF131119 LMQ131113:LNB131119 LWM131113:LWX131119 MGI131113:MGT131119 MQE131113:MQP131119 NAA131113:NAL131119 NJW131113:NKH131119 NTS131113:NUD131119 ODO131113:ODZ131119 ONK131113:ONV131119 OXG131113:OXR131119 PHC131113:PHN131119 PQY131113:PRJ131119 QAU131113:QBF131119 QKQ131113:QLB131119 QUM131113:QUX131119 REI131113:RET131119 ROE131113:ROP131119 RYA131113:RYL131119 SHW131113:SIH131119 SRS131113:SSD131119 TBO131113:TBZ131119 TLK131113:TLV131119 TVG131113:TVR131119 UFC131113:UFN131119 UOY131113:UPJ131119 UYU131113:UZF131119 VIQ131113:VJB131119 VSM131113:VSX131119 WCI131113:WCT131119 WME131113:WMP131119 WWA131113:WWL131119 JO196649:JZ196655 TK196649:TV196655 ADG196649:ADR196655 ANC196649:ANN196655 AWY196649:AXJ196655 BGU196649:BHF196655 BQQ196649:BRB196655 CAM196649:CAX196655 CKI196649:CKT196655 CUE196649:CUP196655 DEA196649:DEL196655 DNW196649:DOH196655 DXS196649:DYD196655 EHO196649:EHZ196655 ERK196649:ERV196655 FBG196649:FBR196655 FLC196649:FLN196655 FUY196649:FVJ196655 GEU196649:GFF196655 GOQ196649:GPB196655 GYM196649:GYX196655 HII196649:HIT196655 HSE196649:HSP196655 ICA196649:ICL196655 ILW196649:IMH196655 IVS196649:IWD196655 JFO196649:JFZ196655 JPK196649:JPV196655 JZG196649:JZR196655 KJC196649:KJN196655 KSY196649:KTJ196655 LCU196649:LDF196655 LMQ196649:LNB196655 LWM196649:LWX196655 MGI196649:MGT196655 MQE196649:MQP196655 NAA196649:NAL196655 NJW196649:NKH196655 NTS196649:NUD196655 ODO196649:ODZ196655 ONK196649:ONV196655 OXG196649:OXR196655 PHC196649:PHN196655 PQY196649:PRJ196655 QAU196649:QBF196655 QKQ196649:QLB196655 QUM196649:QUX196655 REI196649:RET196655 ROE196649:ROP196655 RYA196649:RYL196655 SHW196649:SIH196655 SRS196649:SSD196655 TBO196649:TBZ196655 TLK196649:TLV196655 TVG196649:TVR196655 UFC196649:UFN196655 UOY196649:UPJ196655 UYU196649:UZF196655 VIQ196649:VJB196655 VSM196649:VSX196655 WCI196649:WCT196655 WME196649:WMP196655 WWA196649:WWL196655 JO262185:JZ262191 TK262185:TV262191 ADG262185:ADR262191 ANC262185:ANN262191 AWY262185:AXJ262191 BGU262185:BHF262191 BQQ262185:BRB262191 CAM262185:CAX262191 CKI262185:CKT262191 CUE262185:CUP262191 DEA262185:DEL262191 DNW262185:DOH262191 DXS262185:DYD262191 EHO262185:EHZ262191 ERK262185:ERV262191 FBG262185:FBR262191 FLC262185:FLN262191 FUY262185:FVJ262191 GEU262185:GFF262191 GOQ262185:GPB262191 GYM262185:GYX262191 HII262185:HIT262191 HSE262185:HSP262191 ICA262185:ICL262191 ILW262185:IMH262191 IVS262185:IWD262191 JFO262185:JFZ262191 JPK262185:JPV262191 JZG262185:JZR262191 KJC262185:KJN262191 KSY262185:KTJ262191 LCU262185:LDF262191 LMQ262185:LNB262191 LWM262185:LWX262191 MGI262185:MGT262191 MQE262185:MQP262191 NAA262185:NAL262191 NJW262185:NKH262191 NTS262185:NUD262191 ODO262185:ODZ262191 ONK262185:ONV262191 OXG262185:OXR262191 PHC262185:PHN262191 PQY262185:PRJ262191 QAU262185:QBF262191 QKQ262185:QLB262191 QUM262185:QUX262191 REI262185:RET262191 ROE262185:ROP262191 RYA262185:RYL262191 SHW262185:SIH262191 SRS262185:SSD262191 TBO262185:TBZ262191 TLK262185:TLV262191 TVG262185:TVR262191 UFC262185:UFN262191 UOY262185:UPJ262191 UYU262185:UZF262191 VIQ262185:VJB262191 VSM262185:VSX262191 WCI262185:WCT262191 WME262185:WMP262191 WWA262185:WWL262191 JO327721:JZ327727 TK327721:TV327727 ADG327721:ADR327727 ANC327721:ANN327727 AWY327721:AXJ327727 BGU327721:BHF327727 BQQ327721:BRB327727 CAM327721:CAX327727 CKI327721:CKT327727 CUE327721:CUP327727 DEA327721:DEL327727 DNW327721:DOH327727 DXS327721:DYD327727 EHO327721:EHZ327727 ERK327721:ERV327727 FBG327721:FBR327727 FLC327721:FLN327727 FUY327721:FVJ327727 GEU327721:GFF327727 GOQ327721:GPB327727 GYM327721:GYX327727 HII327721:HIT327727 HSE327721:HSP327727 ICA327721:ICL327727 ILW327721:IMH327727 IVS327721:IWD327727 JFO327721:JFZ327727 JPK327721:JPV327727 JZG327721:JZR327727 KJC327721:KJN327727 KSY327721:KTJ327727 LCU327721:LDF327727 LMQ327721:LNB327727 LWM327721:LWX327727 MGI327721:MGT327727 MQE327721:MQP327727 NAA327721:NAL327727 NJW327721:NKH327727 NTS327721:NUD327727 ODO327721:ODZ327727 ONK327721:ONV327727 OXG327721:OXR327727 PHC327721:PHN327727 PQY327721:PRJ327727 QAU327721:QBF327727 QKQ327721:QLB327727 QUM327721:QUX327727 REI327721:RET327727 ROE327721:ROP327727 RYA327721:RYL327727 SHW327721:SIH327727 SRS327721:SSD327727 TBO327721:TBZ327727 TLK327721:TLV327727 TVG327721:TVR327727 UFC327721:UFN327727 UOY327721:UPJ327727 UYU327721:UZF327727 VIQ327721:VJB327727 VSM327721:VSX327727 WCI327721:WCT327727 WME327721:WMP327727 WWA327721:WWL327727 JO393257:JZ393263 TK393257:TV393263 ADG393257:ADR393263 ANC393257:ANN393263 AWY393257:AXJ393263 BGU393257:BHF393263 BQQ393257:BRB393263 CAM393257:CAX393263 CKI393257:CKT393263 CUE393257:CUP393263 DEA393257:DEL393263 DNW393257:DOH393263 DXS393257:DYD393263 EHO393257:EHZ393263 ERK393257:ERV393263 FBG393257:FBR393263 FLC393257:FLN393263 FUY393257:FVJ393263 GEU393257:GFF393263 GOQ393257:GPB393263 GYM393257:GYX393263 HII393257:HIT393263 HSE393257:HSP393263 ICA393257:ICL393263 ILW393257:IMH393263 IVS393257:IWD393263 JFO393257:JFZ393263 JPK393257:JPV393263 JZG393257:JZR393263 KJC393257:KJN393263 KSY393257:KTJ393263 LCU393257:LDF393263 LMQ393257:LNB393263 LWM393257:LWX393263 MGI393257:MGT393263 MQE393257:MQP393263 NAA393257:NAL393263 NJW393257:NKH393263 NTS393257:NUD393263 ODO393257:ODZ393263 ONK393257:ONV393263 OXG393257:OXR393263 PHC393257:PHN393263 PQY393257:PRJ393263 QAU393257:QBF393263 QKQ393257:QLB393263 QUM393257:QUX393263 REI393257:RET393263 ROE393257:ROP393263 RYA393257:RYL393263 SHW393257:SIH393263 SRS393257:SSD393263 TBO393257:TBZ393263 TLK393257:TLV393263 TVG393257:TVR393263 UFC393257:UFN393263 UOY393257:UPJ393263 UYU393257:UZF393263 VIQ393257:VJB393263 VSM393257:VSX393263 WCI393257:WCT393263 WME393257:WMP393263 WWA393257:WWL393263 JO458793:JZ458799 TK458793:TV458799 ADG458793:ADR458799 ANC458793:ANN458799 AWY458793:AXJ458799 BGU458793:BHF458799 BQQ458793:BRB458799 CAM458793:CAX458799 CKI458793:CKT458799 CUE458793:CUP458799 DEA458793:DEL458799 DNW458793:DOH458799 DXS458793:DYD458799 EHO458793:EHZ458799 ERK458793:ERV458799 FBG458793:FBR458799 FLC458793:FLN458799 FUY458793:FVJ458799 GEU458793:GFF458799 GOQ458793:GPB458799 GYM458793:GYX458799 HII458793:HIT458799 HSE458793:HSP458799 ICA458793:ICL458799 ILW458793:IMH458799 IVS458793:IWD458799 JFO458793:JFZ458799 JPK458793:JPV458799 JZG458793:JZR458799 KJC458793:KJN458799 KSY458793:KTJ458799 LCU458793:LDF458799 LMQ458793:LNB458799 LWM458793:LWX458799 MGI458793:MGT458799 MQE458793:MQP458799 NAA458793:NAL458799 NJW458793:NKH458799 NTS458793:NUD458799 ODO458793:ODZ458799 ONK458793:ONV458799 OXG458793:OXR458799 PHC458793:PHN458799 PQY458793:PRJ458799 QAU458793:QBF458799 QKQ458793:QLB458799 QUM458793:QUX458799 REI458793:RET458799 ROE458793:ROP458799 RYA458793:RYL458799 SHW458793:SIH458799 SRS458793:SSD458799 TBO458793:TBZ458799 TLK458793:TLV458799 TVG458793:TVR458799 UFC458793:UFN458799 UOY458793:UPJ458799 UYU458793:UZF458799 VIQ458793:VJB458799 VSM458793:VSX458799 WCI458793:WCT458799 WME458793:WMP458799 WWA458793:WWL458799 JO524329:JZ524335 TK524329:TV524335 ADG524329:ADR524335 ANC524329:ANN524335 AWY524329:AXJ524335 BGU524329:BHF524335 BQQ524329:BRB524335 CAM524329:CAX524335 CKI524329:CKT524335 CUE524329:CUP524335 DEA524329:DEL524335 DNW524329:DOH524335 DXS524329:DYD524335 EHO524329:EHZ524335 ERK524329:ERV524335 FBG524329:FBR524335 FLC524329:FLN524335 FUY524329:FVJ524335 GEU524329:GFF524335 GOQ524329:GPB524335 GYM524329:GYX524335 HII524329:HIT524335 HSE524329:HSP524335 ICA524329:ICL524335 ILW524329:IMH524335 IVS524329:IWD524335 JFO524329:JFZ524335 JPK524329:JPV524335 JZG524329:JZR524335 KJC524329:KJN524335 KSY524329:KTJ524335 LCU524329:LDF524335 LMQ524329:LNB524335 LWM524329:LWX524335 MGI524329:MGT524335 MQE524329:MQP524335 NAA524329:NAL524335 NJW524329:NKH524335 NTS524329:NUD524335 ODO524329:ODZ524335 ONK524329:ONV524335 OXG524329:OXR524335 PHC524329:PHN524335 PQY524329:PRJ524335 QAU524329:QBF524335 QKQ524329:QLB524335 QUM524329:QUX524335 REI524329:RET524335 ROE524329:ROP524335 RYA524329:RYL524335 SHW524329:SIH524335 SRS524329:SSD524335 TBO524329:TBZ524335 TLK524329:TLV524335 TVG524329:TVR524335 UFC524329:UFN524335 UOY524329:UPJ524335 UYU524329:UZF524335 VIQ524329:VJB524335 VSM524329:VSX524335 WCI524329:WCT524335 WME524329:WMP524335 WWA524329:WWL524335 JO589865:JZ589871 TK589865:TV589871 ADG589865:ADR589871 ANC589865:ANN589871 AWY589865:AXJ589871 BGU589865:BHF589871 BQQ589865:BRB589871 CAM589865:CAX589871 CKI589865:CKT589871 CUE589865:CUP589871 DEA589865:DEL589871 DNW589865:DOH589871 DXS589865:DYD589871 EHO589865:EHZ589871 ERK589865:ERV589871 FBG589865:FBR589871 FLC589865:FLN589871 FUY589865:FVJ589871 GEU589865:GFF589871 GOQ589865:GPB589871 GYM589865:GYX589871 HII589865:HIT589871 HSE589865:HSP589871 ICA589865:ICL589871 ILW589865:IMH589871 IVS589865:IWD589871 JFO589865:JFZ589871 JPK589865:JPV589871 JZG589865:JZR589871 KJC589865:KJN589871 KSY589865:KTJ589871 LCU589865:LDF589871 LMQ589865:LNB589871 LWM589865:LWX589871 MGI589865:MGT589871 MQE589865:MQP589871 NAA589865:NAL589871 NJW589865:NKH589871 NTS589865:NUD589871 ODO589865:ODZ589871 ONK589865:ONV589871 OXG589865:OXR589871 PHC589865:PHN589871 PQY589865:PRJ589871 QAU589865:QBF589871 QKQ589865:QLB589871 QUM589865:QUX589871 REI589865:RET589871 ROE589865:ROP589871 RYA589865:RYL589871 SHW589865:SIH589871 SRS589865:SSD589871 TBO589865:TBZ589871 TLK589865:TLV589871 TVG589865:TVR589871 UFC589865:UFN589871 UOY589865:UPJ589871 UYU589865:UZF589871 VIQ589865:VJB589871 VSM589865:VSX589871 WCI589865:WCT589871 WME589865:WMP589871 WWA589865:WWL589871 JO655401:JZ655407 TK655401:TV655407 ADG655401:ADR655407 ANC655401:ANN655407 AWY655401:AXJ655407 BGU655401:BHF655407 BQQ655401:BRB655407 CAM655401:CAX655407 CKI655401:CKT655407 CUE655401:CUP655407 DEA655401:DEL655407 DNW655401:DOH655407 DXS655401:DYD655407 EHO655401:EHZ655407 ERK655401:ERV655407 FBG655401:FBR655407 FLC655401:FLN655407 FUY655401:FVJ655407 GEU655401:GFF655407 GOQ655401:GPB655407 GYM655401:GYX655407 HII655401:HIT655407 HSE655401:HSP655407 ICA655401:ICL655407 ILW655401:IMH655407 IVS655401:IWD655407 JFO655401:JFZ655407 JPK655401:JPV655407 JZG655401:JZR655407 KJC655401:KJN655407 KSY655401:KTJ655407 LCU655401:LDF655407 LMQ655401:LNB655407 LWM655401:LWX655407 MGI655401:MGT655407 MQE655401:MQP655407 NAA655401:NAL655407 NJW655401:NKH655407 NTS655401:NUD655407 ODO655401:ODZ655407 ONK655401:ONV655407 OXG655401:OXR655407 PHC655401:PHN655407 PQY655401:PRJ655407 QAU655401:QBF655407 QKQ655401:QLB655407 QUM655401:QUX655407 REI655401:RET655407 ROE655401:ROP655407 RYA655401:RYL655407 SHW655401:SIH655407 SRS655401:SSD655407 TBO655401:TBZ655407 TLK655401:TLV655407 TVG655401:TVR655407 UFC655401:UFN655407 UOY655401:UPJ655407 UYU655401:UZF655407 VIQ655401:VJB655407 VSM655401:VSX655407 WCI655401:WCT655407 WME655401:WMP655407 WWA655401:WWL655407 JO720937:JZ720943 TK720937:TV720943 ADG720937:ADR720943 ANC720937:ANN720943 AWY720937:AXJ720943 BGU720937:BHF720943 BQQ720937:BRB720943 CAM720937:CAX720943 CKI720937:CKT720943 CUE720937:CUP720943 DEA720937:DEL720943 DNW720937:DOH720943 DXS720937:DYD720943 EHO720937:EHZ720943 ERK720937:ERV720943 FBG720937:FBR720943 FLC720937:FLN720943 FUY720937:FVJ720943 GEU720937:GFF720943 GOQ720937:GPB720943 GYM720937:GYX720943 HII720937:HIT720943 HSE720937:HSP720943 ICA720937:ICL720943 ILW720937:IMH720943 IVS720937:IWD720943 JFO720937:JFZ720943 JPK720937:JPV720943 JZG720937:JZR720943 KJC720937:KJN720943 KSY720937:KTJ720943 LCU720937:LDF720943 LMQ720937:LNB720943 LWM720937:LWX720943 MGI720937:MGT720943 MQE720937:MQP720943 NAA720937:NAL720943 NJW720937:NKH720943 NTS720937:NUD720943 ODO720937:ODZ720943 ONK720937:ONV720943 OXG720937:OXR720943 PHC720937:PHN720943 PQY720937:PRJ720943 QAU720937:QBF720943 QKQ720937:QLB720943 QUM720937:QUX720943 REI720937:RET720943 ROE720937:ROP720943 RYA720937:RYL720943 SHW720937:SIH720943 SRS720937:SSD720943 TBO720937:TBZ720943 TLK720937:TLV720943 TVG720937:TVR720943 UFC720937:UFN720943 UOY720937:UPJ720943 UYU720937:UZF720943 VIQ720937:VJB720943 VSM720937:VSX720943 WCI720937:WCT720943 WME720937:WMP720943 WWA720937:WWL720943 JO786473:JZ786479 TK786473:TV786479 ADG786473:ADR786479 ANC786473:ANN786479 AWY786473:AXJ786479 BGU786473:BHF786479 BQQ786473:BRB786479 CAM786473:CAX786479 CKI786473:CKT786479 CUE786473:CUP786479 DEA786473:DEL786479 DNW786473:DOH786479 DXS786473:DYD786479 EHO786473:EHZ786479 ERK786473:ERV786479 FBG786473:FBR786479 FLC786473:FLN786479 FUY786473:FVJ786479 GEU786473:GFF786479 GOQ786473:GPB786479 GYM786473:GYX786479 HII786473:HIT786479 HSE786473:HSP786479 ICA786473:ICL786479 ILW786473:IMH786479 IVS786473:IWD786479 JFO786473:JFZ786479 JPK786473:JPV786479 JZG786473:JZR786479 KJC786473:KJN786479 KSY786473:KTJ786479 LCU786473:LDF786479 LMQ786473:LNB786479 LWM786473:LWX786479 MGI786473:MGT786479 MQE786473:MQP786479 NAA786473:NAL786479 NJW786473:NKH786479 NTS786473:NUD786479 ODO786473:ODZ786479 ONK786473:ONV786479 OXG786473:OXR786479 PHC786473:PHN786479 PQY786473:PRJ786479 QAU786473:QBF786479 QKQ786473:QLB786479 QUM786473:QUX786479 REI786473:RET786479 ROE786473:ROP786479 RYA786473:RYL786479 SHW786473:SIH786479 SRS786473:SSD786479 TBO786473:TBZ786479 TLK786473:TLV786479 TVG786473:TVR786479 UFC786473:UFN786479 UOY786473:UPJ786479 UYU786473:UZF786479 VIQ786473:VJB786479 VSM786473:VSX786479 WCI786473:WCT786479 WME786473:WMP786479 WWA786473:WWL786479 JO852009:JZ852015 TK852009:TV852015 ADG852009:ADR852015 ANC852009:ANN852015 AWY852009:AXJ852015 BGU852009:BHF852015 BQQ852009:BRB852015 CAM852009:CAX852015 CKI852009:CKT852015 CUE852009:CUP852015 DEA852009:DEL852015 DNW852009:DOH852015 DXS852009:DYD852015 EHO852009:EHZ852015 ERK852009:ERV852015 FBG852009:FBR852015 FLC852009:FLN852015 FUY852009:FVJ852015 GEU852009:GFF852015 GOQ852009:GPB852015 GYM852009:GYX852015 HII852009:HIT852015 HSE852009:HSP852015 ICA852009:ICL852015 ILW852009:IMH852015 IVS852009:IWD852015 JFO852009:JFZ852015 JPK852009:JPV852015 JZG852009:JZR852015 KJC852009:KJN852015 KSY852009:KTJ852015 LCU852009:LDF852015 LMQ852009:LNB852015 LWM852009:LWX852015 MGI852009:MGT852015 MQE852009:MQP852015 NAA852009:NAL852015 NJW852009:NKH852015 NTS852009:NUD852015 ODO852009:ODZ852015 ONK852009:ONV852015 OXG852009:OXR852015 PHC852009:PHN852015 PQY852009:PRJ852015 QAU852009:QBF852015 QKQ852009:QLB852015 QUM852009:QUX852015 REI852009:RET852015 ROE852009:ROP852015 RYA852009:RYL852015 SHW852009:SIH852015 SRS852009:SSD852015 TBO852009:TBZ852015 TLK852009:TLV852015 TVG852009:TVR852015 UFC852009:UFN852015 UOY852009:UPJ852015 UYU852009:UZF852015 VIQ852009:VJB852015 VSM852009:VSX852015 WCI852009:WCT852015 WME852009:WMP852015 WWA852009:WWL852015 JO917545:JZ917551 TK917545:TV917551 ADG917545:ADR917551 ANC917545:ANN917551 AWY917545:AXJ917551 BGU917545:BHF917551 BQQ917545:BRB917551 CAM917545:CAX917551 CKI917545:CKT917551 CUE917545:CUP917551 DEA917545:DEL917551 DNW917545:DOH917551 DXS917545:DYD917551 EHO917545:EHZ917551 ERK917545:ERV917551 FBG917545:FBR917551 FLC917545:FLN917551 FUY917545:FVJ917551 GEU917545:GFF917551 GOQ917545:GPB917551 GYM917545:GYX917551 HII917545:HIT917551 HSE917545:HSP917551 ICA917545:ICL917551 ILW917545:IMH917551 IVS917545:IWD917551 JFO917545:JFZ917551 JPK917545:JPV917551 JZG917545:JZR917551 KJC917545:KJN917551 KSY917545:KTJ917551 LCU917545:LDF917551 LMQ917545:LNB917551 LWM917545:LWX917551 MGI917545:MGT917551 MQE917545:MQP917551 NAA917545:NAL917551 NJW917545:NKH917551 NTS917545:NUD917551 ODO917545:ODZ917551 ONK917545:ONV917551 OXG917545:OXR917551 PHC917545:PHN917551 PQY917545:PRJ917551 QAU917545:QBF917551 QKQ917545:QLB917551 QUM917545:QUX917551 REI917545:RET917551 ROE917545:ROP917551 RYA917545:RYL917551 SHW917545:SIH917551 SRS917545:SSD917551 TBO917545:TBZ917551 TLK917545:TLV917551 TVG917545:TVR917551 UFC917545:UFN917551 UOY917545:UPJ917551 UYU917545:UZF917551 VIQ917545:VJB917551 VSM917545:VSX917551 WCI917545:WCT917551 WME917545:WMP917551 WWA917545:WWL917551 JO983081:JZ983087 TK983081:TV983087 ADG983081:ADR983087 ANC983081:ANN983087 AWY983081:AXJ983087 BGU983081:BHF983087 BQQ983081:BRB983087 CAM983081:CAX983087 CKI983081:CKT983087 CUE983081:CUP983087 DEA983081:DEL983087 DNW983081:DOH983087 DXS983081:DYD983087 EHO983081:EHZ983087 ERK983081:ERV983087 FBG983081:FBR983087 FLC983081:FLN983087 FUY983081:FVJ983087 GEU983081:GFF983087 GOQ983081:GPB983087 GYM983081:GYX983087 HII983081:HIT983087 HSE983081:HSP983087 ICA983081:ICL983087 ILW983081:IMH983087 IVS983081:IWD983087 JFO983081:JFZ983087 JPK983081:JPV983087 JZG983081:JZR983087 KJC983081:KJN983087 KSY983081:KTJ983087 LCU983081:LDF983087 LMQ983081:LNB983087 LWM983081:LWX983087 MGI983081:MGT983087 MQE983081:MQP983087 NAA983081:NAL983087 NJW983081:NKH983087 NTS983081:NUD983087 ODO983081:ODZ983087 ONK983081:ONV983087 OXG983081:OXR983087 PHC983081:PHN983087 PQY983081:PRJ983087 QAU983081:QBF983087 QKQ983081:QLB983087 QUM983081:QUX983087 REI983081:RET983087 ROE983081:ROP983087 RYA983081:RYL983087 SHW983081:SIH983087 SRS983081:SSD983087 TBO983081:TBZ983087 TLK983081:TLV983087 TVG983081:TVR983087 UFC983081:UFN983087 UOY983081:UPJ983087 UYU983081:UZF983087 VIQ983081:VJB983087 VSM983081:VSX983087 WCI983081:WCT983087 WME983081:WMP983087 V45:AC45 V46:AD47 AWY34:AXJ36 ANC45:ANN47 AWY45:AXJ47 BGU45:BHF47 BQQ45:BRB47 CAM45:CAX47 CKI45:CKT47 CUE45:CUP47 DEA45:DEL47 DNW45:DOH47 DXS45:DYD47 EHO45:EHZ47 ERK45:ERV47 FBG45:FBR47 FLC45:FLN47 FUY45:FVJ47 GEU45:GFF47 GOQ45:GPB47 GYM45:GYX47 HII45:HIT47 HSE45:HSP47 ICA45:ICL47 ILW45:IMH47 IVS45:IWD47 JFO45:JFZ47 JPK45:JPV47 JZG45:JZR47 KJC45:KJN47 KSY45:KTJ47 LCU45:LDF47 LMQ45:LNB47 LWM45:LWX47 MGI45:MGT47 MQE45:MQP47 NAA45:NAL47 NJW45:NKH47 NTS45:NUD47 ODO45:ODZ47 ONK45:ONV47 OXG45:OXR47 PHC45:PHN47 PQY45:PRJ47 QAU45:QBF47 QKQ45:QLB47 QUM45:QUX47 REI45:RET47 ROE45:ROP47 RYA45:RYL47 SHW45:SIH47 SRS45:SSD47 TBO45:TBZ47 TLK45:TLV47 TVG45:TVR47 UFC45:UFN47 UOY45:UPJ47 UYU45:UZF47 VIQ45:VJB47 VSM45:VSX47 WCI45:WCT47 WME45:WMP47 WWA45:WWL47 JO45:JZ47 TK45:TV47 ADG45:ADR47 BGU34:BHF36 BQQ34:BRB36 CAM34:CAX36 CKI34:CKT36 CUE34:CUP36 DEA34:DEL36 DNW34:DOH36 DXS34:DYD36 EHO34:EHZ36 ERK34:ERV36 FBG34:FBR36 FLC34:FLN36 FUY34:FVJ36 GEU34:GFF36 GOQ34:GPB36 GYM34:GYX36 HII34:HIT36 HSE34:HSP36 ICA34:ICL36 ILW34:IMH36 IVS34:IWD36 JFO34:JFZ36 JPK34:JPV36 JZG34:JZR36 KJC34:KJN36 KSY34:KTJ36 LCU34:LDF36 LMQ34:LNB36 LWM34:LWX36 MGI34:MGT36 MQE34:MQP36 NAA34:NAL36 NJW34:NKH36 NTS34:NUD36 ODO34:ODZ36 ONK34:ONV36 OXG34:OXR36 PHC34:PHN36 PQY34:PRJ36 QAU34:QBF36 QKQ34:QLB36 QUM34:QUX36 REI34:RET36 ROE34:ROP36 RYA34:RYL36 SHW34:SIH36 SRS34:SSD36 TBO34:TBZ36 TLK34:TLV36 TVG34:TVR36 UFC34:UFN36 UOY34:UPJ36 UYU34:UZF36 VIQ34:VJB36 VSM34:VSX36 WCI34:WCT36 WME34:WMP36 WWA34:WWL36 JO34:JZ36 TK34:TV36 ADG34:ADR36 L30:AC30 L35:AD36 L131113:AD131119 L45:U47 L65577:AD65583 L983081:AD983087 L917545:AD917551 L852009:AD852015 L786473:AD786479 L720937:AD720943 L655401:AD655407 L589865:AD589871 L524329:AD524335 L458793:AD458799 L393257:AD393263 L327721:AD327727 L262185:AD262191 L196649:AD196655 ADG26:ADR26 TK26:TV26 JO26:JZ26 WWA26:WWL26 WME26:WMP26 WCI26:WCT26 VSM26:VSX26 VIQ26:VJB26 UYU26:UZF26 UOY26:UPJ26 UFC26:UFN26 TVG26:TVR26 TLK26:TLV26 TBO26:TBZ26 SRS26:SSD26 SHW26:SIH26 RYA26:RYL26 ROE26:ROP26 REI26:RET26 QUM26:QUX26 QKQ26:QLB26 QAU26:QBF26 PQY26:PRJ26 PHC26:PHN26 OXG26:OXR26 ONK26:ONV26 ODO26:ODZ26 NTS26:NUD26 NJW26:NKH26 NAA26:NAL26 MQE26:MQP26 MGI26:MGT26 LWM26:LWX26 LMQ26:LNB26 LCU26:LDF26 KSY26:KTJ26 KJC26:KJN26 JZG26:JZR26 JPK26:JPV26 JFO26:JFZ26 IVS26:IWD26 ILW26:IMH26 ICA26:ICL26 HSE26:HSP26 HII26:HIT26 GYM26:GYX26 GOQ26:GPB26 GEU26:GFF26 FUY26:FVJ26 FLC26:FLN26 FBG26:FBR26 ERK26:ERV26 EHO26:EHZ26 DXS26:DYD26 DNW26:DOH26 DEA26:DEL26 CUE26:CUP26 CKI26:CKT26 CAM26:CAX26 BQQ26:BRB26 BGU26:BHF26 AWY26:AXJ26 ANC26:ANN26 L26:AC26 ADG30:ADR30 TK30:TV30 JO30:JZ30 WWA30:WWL30 WME30:WMP30 WCI30:WCT30 VSM30:VSX30 VIQ30:VJB30 UYU30:UZF30 UOY30:UPJ30 UFC30:UFN30 TVG30:TVR30 TLK30:TLV30 TBO30:TBZ30 SRS30:SSD30 SHW30:SIH30 RYA30:RYL30 ROE30:ROP30 REI30:RET30 QUM30:QUX30 QKQ30:QLB30 QAU30:QBF30 PQY30:PRJ30 PHC30:PHN30 OXG30:OXR30 ONK30:ONV30 ODO30:ODZ30 NTS30:NUD30 NJW30:NKH30 NAA30:NAL30 MQE30:MQP30 MGI30:MGT30 LWM30:LWX30 LMQ30:LNB30 LCU30:LDF30 KSY30:KTJ30 KJC30:KJN30 JZG30:JZR30 JPK30:JPV30 JFO30:JFZ30 IVS30:IWD30 ILW30:IMH30 ICA30:ICL30 HSE30:HSP30 HII30:HIT30 GYM30:GYX30 GOQ30:GPB30 GEU30:GFF30 FUY30:FVJ30 FLC30:FLN30 FBG30:FBR30 ERK30:ERV30 EHO30:EHZ30 DXS30:DYD30 DNW30:DOH30 DEA30:DEL30 CUE30:CUP30 CKI30:CKT30 CAM30:CAX30 BQQ30:BRB30 BGU30:BHF30 AWY30:AXJ30 ANC30:ANN30 ANC34:ANN36 L34:AC34"/>
    <dataValidation allowBlank="1" promptTitle="checkPeriodRange" sqref="Q65576 JT65576 TP65576 ADL65576 ANH65576 AXD65576 BGZ65576 BQV65576 CAR65576 CKN65576 CUJ65576 DEF65576 DOB65576 DXX65576 EHT65576 ERP65576 FBL65576 FLH65576 FVD65576 GEZ65576 GOV65576 GYR65576 HIN65576 HSJ65576 ICF65576 IMB65576 IVX65576 JFT65576 JPP65576 JZL65576 KJH65576 KTD65576 LCZ65576 LMV65576 LWR65576 MGN65576 MQJ65576 NAF65576 NKB65576 NTX65576 ODT65576 ONP65576 OXL65576 PHH65576 PRD65576 QAZ65576 QKV65576 QUR65576 REN65576 ROJ65576 RYF65576 SIB65576 SRX65576 TBT65576 TLP65576 TVL65576 UFH65576 UPD65576 UYZ65576 VIV65576 VSR65576 WCN65576 WMJ65576 WWF65576 Q131112 JT131112 TP131112 ADL131112 ANH131112 AXD131112 BGZ131112 BQV131112 CAR131112 CKN131112 CUJ131112 DEF131112 DOB131112 DXX131112 EHT131112 ERP131112 FBL131112 FLH131112 FVD131112 GEZ131112 GOV131112 GYR131112 HIN131112 HSJ131112 ICF131112 IMB131112 IVX131112 JFT131112 JPP131112 JZL131112 KJH131112 KTD131112 LCZ131112 LMV131112 LWR131112 MGN131112 MQJ131112 NAF131112 NKB131112 NTX131112 ODT131112 ONP131112 OXL131112 PHH131112 PRD131112 QAZ131112 QKV131112 QUR131112 REN131112 ROJ131112 RYF131112 SIB131112 SRX131112 TBT131112 TLP131112 TVL131112 UFH131112 UPD131112 UYZ131112 VIV131112 VSR131112 WCN131112 WMJ131112 WWF131112 Q196648 JT196648 TP196648 ADL196648 ANH196648 AXD196648 BGZ196648 BQV196648 CAR196648 CKN196648 CUJ196648 DEF196648 DOB196648 DXX196648 EHT196648 ERP196648 FBL196648 FLH196648 FVD196648 GEZ196648 GOV196648 GYR196648 HIN196648 HSJ196648 ICF196648 IMB196648 IVX196648 JFT196648 JPP196648 JZL196648 KJH196648 KTD196648 LCZ196648 LMV196648 LWR196648 MGN196648 MQJ196648 NAF196648 NKB196648 NTX196648 ODT196648 ONP196648 OXL196648 PHH196648 PRD196648 QAZ196648 QKV196648 QUR196648 REN196648 ROJ196648 RYF196648 SIB196648 SRX196648 TBT196648 TLP196648 TVL196648 UFH196648 UPD196648 UYZ196648 VIV196648 VSR196648 WCN196648 WMJ196648 WWF196648 Q262184 JT262184 TP262184 ADL262184 ANH262184 AXD262184 BGZ262184 BQV262184 CAR262184 CKN262184 CUJ262184 DEF262184 DOB262184 DXX262184 EHT262184 ERP262184 FBL262184 FLH262184 FVD262184 GEZ262184 GOV262184 GYR262184 HIN262184 HSJ262184 ICF262184 IMB262184 IVX262184 JFT262184 JPP262184 JZL262184 KJH262184 KTD262184 LCZ262184 LMV262184 LWR262184 MGN262184 MQJ262184 NAF262184 NKB262184 NTX262184 ODT262184 ONP262184 OXL262184 PHH262184 PRD262184 QAZ262184 QKV262184 QUR262184 REN262184 ROJ262184 RYF262184 SIB262184 SRX262184 TBT262184 TLP262184 TVL262184 UFH262184 UPD262184 UYZ262184 VIV262184 VSR262184 WCN262184 WMJ262184 WWF262184 Q327720 JT327720 TP327720 ADL327720 ANH327720 AXD327720 BGZ327720 BQV327720 CAR327720 CKN327720 CUJ327720 DEF327720 DOB327720 DXX327720 EHT327720 ERP327720 FBL327720 FLH327720 FVD327720 GEZ327720 GOV327720 GYR327720 HIN327720 HSJ327720 ICF327720 IMB327720 IVX327720 JFT327720 JPP327720 JZL327720 KJH327720 KTD327720 LCZ327720 LMV327720 LWR327720 MGN327720 MQJ327720 NAF327720 NKB327720 NTX327720 ODT327720 ONP327720 OXL327720 PHH327720 PRD327720 QAZ327720 QKV327720 QUR327720 REN327720 ROJ327720 RYF327720 SIB327720 SRX327720 TBT327720 TLP327720 TVL327720 UFH327720 UPD327720 UYZ327720 VIV327720 VSR327720 WCN327720 WMJ327720 WWF327720 Q393256 JT393256 TP393256 ADL393256 ANH393256 AXD393256 BGZ393256 BQV393256 CAR393256 CKN393256 CUJ393256 DEF393256 DOB393256 DXX393256 EHT393256 ERP393256 FBL393256 FLH393256 FVD393256 GEZ393256 GOV393256 GYR393256 HIN393256 HSJ393256 ICF393256 IMB393256 IVX393256 JFT393256 JPP393256 JZL393256 KJH393256 KTD393256 LCZ393256 LMV393256 LWR393256 MGN393256 MQJ393256 NAF393256 NKB393256 NTX393256 ODT393256 ONP393256 OXL393256 PHH393256 PRD393256 QAZ393256 QKV393256 QUR393256 REN393256 ROJ393256 RYF393256 SIB393256 SRX393256 TBT393256 TLP393256 TVL393256 UFH393256 UPD393256 UYZ393256 VIV393256 VSR393256 WCN393256 WMJ393256 WWF393256 Q458792 JT458792 TP458792 ADL458792 ANH458792 AXD458792 BGZ458792 BQV458792 CAR458792 CKN458792 CUJ458792 DEF458792 DOB458792 DXX458792 EHT458792 ERP458792 FBL458792 FLH458792 FVD458792 GEZ458792 GOV458792 GYR458792 HIN458792 HSJ458792 ICF458792 IMB458792 IVX458792 JFT458792 JPP458792 JZL458792 KJH458792 KTD458792 LCZ458792 LMV458792 LWR458792 MGN458792 MQJ458792 NAF458792 NKB458792 NTX458792 ODT458792 ONP458792 OXL458792 PHH458792 PRD458792 QAZ458792 QKV458792 QUR458792 REN458792 ROJ458792 RYF458792 SIB458792 SRX458792 TBT458792 TLP458792 TVL458792 UFH458792 UPD458792 UYZ458792 VIV458792 VSR458792 WCN458792 WMJ458792 WWF458792 Q524328 JT524328 TP524328 ADL524328 ANH524328 AXD524328 BGZ524328 BQV524328 CAR524328 CKN524328 CUJ524328 DEF524328 DOB524328 DXX524328 EHT524328 ERP524328 FBL524328 FLH524328 FVD524328 GEZ524328 GOV524328 GYR524328 HIN524328 HSJ524328 ICF524328 IMB524328 IVX524328 JFT524328 JPP524328 JZL524328 KJH524328 KTD524328 LCZ524328 LMV524328 LWR524328 MGN524328 MQJ524328 NAF524328 NKB524328 NTX524328 ODT524328 ONP524328 OXL524328 PHH524328 PRD524328 QAZ524328 QKV524328 QUR524328 REN524328 ROJ524328 RYF524328 SIB524328 SRX524328 TBT524328 TLP524328 TVL524328 UFH524328 UPD524328 UYZ524328 VIV524328 VSR524328 WCN524328 WMJ524328 WWF524328 Q589864 JT589864 TP589864 ADL589864 ANH589864 AXD589864 BGZ589864 BQV589864 CAR589864 CKN589864 CUJ589864 DEF589864 DOB589864 DXX589864 EHT589864 ERP589864 FBL589864 FLH589864 FVD589864 GEZ589864 GOV589864 GYR589864 HIN589864 HSJ589864 ICF589864 IMB589864 IVX589864 JFT589864 JPP589864 JZL589864 KJH589864 KTD589864 LCZ589864 LMV589864 LWR589864 MGN589864 MQJ589864 NAF589864 NKB589864 NTX589864 ODT589864 ONP589864 OXL589864 PHH589864 PRD589864 QAZ589864 QKV589864 QUR589864 REN589864 ROJ589864 RYF589864 SIB589864 SRX589864 TBT589864 TLP589864 TVL589864 UFH589864 UPD589864 UYZ589864 VIV589864 VSR589864 WCN589864 WMJ589864 WWF589864 Q655400 JT655400 TP655400 ADL655400 ANH655400 AXD655400 BGZ655400 BQV655400 CAR655400 CKN655400 CUJ655400 DEF655400 DOB655400 DXX655400 EHT655400 ERP655400 FBL655400 FLH655400 FVD655400 GEZ655400 GOV655400 GYR655400 HIN655400 HSJ655400 ICF655400 IMB655400 IVX655400 JFT655400 JPP655400 JZL655400 KJH655400 KTD655400 LCZ655400 LMV655400 LWR655400 MGN655400 MQJ655400 NAF655400 NKB655400 NTX655400 ODT655400 ONP655400 OXL655400 PHH655400 PRD655400 QAZ655400 QKV655400 QUR655400 REN655400 ROJ655400 RYF655400 SIB655400 SRX655400 TBT655400 TLP655400 TVL655400 UFH655400 UPD655400 UYZ655400 VIV655400 VSR655400 WCN655400 WMJ655400 WWF655400 Q720936 JT720936 TP720936 ADL720936 ANH720936 AXD720936 BGZ720936 BQV720936 CAR720936 CKN720936 CUJ720936 DEF720936 DOB720936 DXX720936 EHT720936 ERP720936 FBL720936 FLH720936 FVD720936 GEZ720936 GOV720936 GYR720936 HIN720936 HSJ720936 ICF720936 IMB720936 IVX720936 JFT720936 JPP720936 JZL720936 KJH720936 KTD720936 LCZ720936 LMV720936 LWR720936 MGN720936 MQJ720936 NAF720936 NKB720936 NTX720936 ODT720936 ONP720936 OXL720936 PHH720936 PRD720936 QAZ720936 QKV720936 QUR720936 REN720936 ROJ720936 RYF720936 SIB720936 SRX720936 TBT720936 TLP720936 TVL720936 UFH720936 UPD720936 UYZ720936 VIV720936 VSR720936 WCN720936 WMJ720936 WWF720936 Q786472 JT786472 TP786472 ADL786472 ANH786472 AXD786472 BGZ786472 BQV786472 CAR786472 CKN786472 CUJ786472 DEF786472 DOB786472 DXX786472 EHT786472 ERP786472 FBL786472 FLH786472 FVD786472 GEZ786472 GOV786472 GYR786472 HIN786472 HSJ786472 ICF786472 IMB786472 IVX786472 JFT786472 JPP786472 JZL786472 KJH786472 KTD786472 LCZ786472 LMV786472 LWR786472 MGN786472 MQJ786472 NAF786472 NKB786472 NTX786472 ODT786472 ONP786472 OXL786472 PHH786472 PRD786472 QAZ786472 QKV786472 QUR786472 REN786472 ROJ786472 RYF786472 SIB786472 SRX786472 TBT786472 TLP786472 TVL786472 UFH786472 UPD786472 UYZ786472 VIV786472 VSR786472 WCN786472 WMJ786472 WWF786472 Q852008 JT852008 TP852008 ADL852008 ANH852008 AXD852008 BGZ852008 BQV852008 CAR852008 CKN852008 CUJ852008 DEF852008 DOB852008 DXX852008 EHT852008 ERP852008 FBL852008 FLH852008 FVD852008 GEZ852008 GOV852008 GYR852008 HIN852008 HSJ852008 ICF852008 IMB852008 IVX852008 JFT852008 JPP852008 JZL852008 KJH852008 KTD852008 LCZ852008 LMV852008 LWR852008 MGN852008 MQJ852008 NAF852008 NKB852008 NTX852008 ODT852008 ONP852008 OXL852008 PHH852008 PRD852008 QAZ852008 QKV852008 QUR852008 REN852008 ROJ852008 RYF852008 SIB852008 SRX852008 TBT852008 TLP852008 TVL852008 UFH852008 UPD852008 UYZ852008 VIV852008 VSR852008 WCN852008 WMJ852008 WWF852008 Q917544 JT917544 TP917544 ADL917544 ANH917544 AXD917544 BGZ917544 BQV917544 CAR917544 CKN917544 CUJ917544 DEF917544 DOB917544 DXX917544 EHT917544 ERP917544 FBL917544 FLH917544 FVD917544 GEZ917544 GOV917544 GYR917544 HIN917544 HSJ917544 ICF917544 IMB917544 IVX917544 JFT917544 JPP917544 JZL917544 KJH917544 KTD917544 LCZ917544 LMV917544 LWR917544 MGN917544 MQJ917544 NAF917544 NKB917544 NTX917544 ODT917544 ONP917544 OXL917544 PHH917544 PRD917544 QAZ917544 QKV917544 QUR917544 REN917544 ROJ917544 RYF917544 SIB917544 SRX917544 TBT917544 TLP917544 TVL917544 UFH917544 UPD917544 UYZ917544 VIV917544 VSR917544 WCN917544 WMJ917544 WWF917544 Q983080 JT983080 TP983080 ADL983080 ANH983080 AXD983080 BGZ983080 BQV983080 CAR983080 CKN983080 CUJ983080 DEF983080 DOB983080 DXX983080 EHT983080 ERP983080 FBL983080 FLH983080 FVD983080 GEZ983080 GOV983080 GYR983080 HIN983080 HSJ983080 ICF983080 IMB983080 IVX983080 JFT983080 JPP983080 JZL983080 KJH983080 KTD983080 LCZ983080 LMV983080 LWR983080 MGN983080 MQJ983080 NAF983080 NKB983080 NTX983080 ODT983080 ONP983080 OXL983080 PHH983080 PRD983080 QAZ983080 QKV983080 QUR983080 REN983080 ROJ983080 RYF983080 SIB983080 SRX983080 TBT983080 TLP983080 TVL983080 UFH983080 UPD983080 UYZ983080 VIV983080 VSR983080 WCN983080 WMJ983080 WWF983080 WWF44 WMJ44 WCN44 VSR44 VIV44 UYZ44 UPD44 UFH44 TVL44 TLP44 TBT44 SRX44 SIB44 RYF44 ROJ44 REN44 QUR44 QKV44 QAZ44 PRD44 PHH44 OXL44 ONP44 ODT44 NTX44 NKB44 NAF44 MQJ44 MGN44 LWR44 LMV44 LCZ44 KTD44 KJH44 JZL44 JPP44 JFT44 IVX44 IMB44 ICF44 HSJ44 HIN44 GYR44 GOV44 GEZ44 FVD44 FLH44 FBL44 ERP44 EHT44 DXX44 DOB44 DEF44 CUJ44 CKN44 CAR44 BQV44 BGZ44 AXD44 ANH44 ADL44 TP44 JT44 Q44 Q25 JT25 TP25 ADL25 ANH25 AXD25 BGZ25 BQV25 CAR25 CKN25 CUJ25 DEF25 DOB25 DXX25 EHT25 ERP25 FBL25 FLH25 FVD25 GEZ25 GOV25 GYR25 HIN25 HSJ25 ICF25 IMB25 IVX25 JFT25 JPP25 JZL25 KJH25 KTD25 LCZ25 LMV25 LWR25 MGN25 MQJ25 NAF25 NKB25 NTX25 ODT25 ONP25 OXL25 PHH25 PRD25 QAZ25 QKV25 QUR25 REN25 ROJ25 RYF25 SIB25 SRX25 TBT25 TLP25 TVL25 UFH25 UPD25 UYZ25 VIV25 VSR25 WCN25 WMJ25 WWF25 X65576 X131112 X196648 X262184 X327720 X393256 X458792 X524328 X589864 X655400 X720936 X786472 X852008 X917544 X983080 X44 X25 Q29 JT29 TP29 ADL29 ANH29 AXD29 BGZ29 BQV29 CAR29 CKN29 CUJ29 DEF29 DOB29 DXX29 EHT29 ERP29 FBL29 FLH29 FVD29 GEZ29 GOV29 GYR29 HIN29 HSJ29 ICF29 IMB29 IVX29 JFT29 JPP29 JZL29 KJH29 KTD29 LCZ29 LMV29 LWR29 MGN29 MQJ29 NAF29 NKB29 NTX29 ODT29 ONP29 OXL29 PHH29 PRD29 QAZ29 QKV29 QUR29 REN29 ROJ29 RYF29 SIB29 SRX29 TBT29 TLP29 TVL29 UFH29 UPD29 UYZ29 VIV29 VSR29 WCN29 WMJ29 WWF29 X29 Q33 JT33 TP33 ADL33 ANH33 AXD33 BGZ33 BQV33 CAR33 CKN33 CUJ33 DEF33 DOB33 DXX33 EHT33 ERP33 FBL33 FLH33 FVD33 GEZ33 GOV33 GYR33 HIN33 HSJ33 ICF33 IMB33 IVX33 JFT33 JPP33 JZL33 KJH33 KTD33 LCZ33 LMV33 LWR33 MGN33 MQJ33 NAF33 NKB33 NTX33 ODT33 ONP33 OXL33 PHH33 PRD33 QAZ33 QKV33 QUR33 REN33 ROJ33 RYF33 SIB33 SRX33 TBT33 TLP33 TVL33 UFH33 UPD33 UYZ33 VIV33 VSR33 WCN33 WMJ33 WWF33 X33"/>
    <dataValidation allowBlank="1" showInputMessage="1" showErrorMessage="1" prompt="Для выбора выполните двойной щелчок левой клавиши мыши по соответствующей ячейке." sqref="S65575 JV65575 TR65575 ADN65575 ANJ65575 AXF65575 BHB65575 BQX65575 CAT65575 CKP65575 CUL65575 DEH65575 DOD65575 DXZ65575 EHV65575 ERR65575 FBN65575 FLJ65575 FVF65575 GFB65575 GOX65575 GYT65575 HIP65575 HSL65575 ICH65575 IMD65575 IVZ65575 JFV65575 JPR65575 JZN65575 KJJ65575 KTF65575 LDB65575 LMX65575 LWT65575 MGP65575 MQL65575 NAH65575 NKD65575 NTZ65575 ODV65575 ONR65575 OXN65575 PHJ65575 PRF65575 QBB65575 QKX65575 QUT65575 REP65575 ROL65575 RYH65575 SID65575 SRZ65575 TBV65575 TLR65575 TVN65575 UFJ65575 UPF65575 UZB65575 VIX65575 VST65575 WCP65575 WML65575 WWH65575 S131111 JV131111 TR131111 ADN131111 ANJ131111 AXF131111 BHB131111 BQX131111 CAT131111 CKP131111 CUL131111 DEH131111 DOD131111 DXZ131111 EHV131111 ERR131111 FBN131111 FLJ131111 FVF131111 GFB131111 GOX131111 GYT131111 HIP131111 HSL131111 ICH131111 IMD131111 IVZ131111 JFV131111 JPR131111 JZN131111 KJJ131111 KTF131111 LDB131111 LMX131111 LWT131111 MGP131111 MQL131111 NAH131111 NKD131111 NTZ131111 ODV131111 ONR131111 OXN131111 PHJ131111 PRF131111 QBB131111 QKX131111 QUT131111 REP131111 ROL131111 RYH131111 SID131111 SRZ131111 TBV131111 TLR131111 TVN131111 UFJ131111 UPF131111 UZB131111 VIX131111 VST131111 WCP131111 WML131111 WWH131111 S196647 JV196647 TR196647 ADN196647 ANJ196647 AXF196647 BHB196647 BQX196647 CAT196647 CKP196647 CUL196647 DEH196647 DOD196647 DXZ196647 EHV196647 ERR196647 FBN196647 FLJ196647 FVF196647 GFB196647 GOX196647 GYT196647 HIP196647 HSL196647 ICH196647 IMD196647 IVZ196647 JFV196647 JPR196647 JZN196647 KJJ196647 KTF196647 LDB196647 LMX196647 LWT196647 MGP196647 MQL196647 NAH196647 NKD196647 NTZ196647 ODV196647 ONR196647 OXN196647 PHJ196647 PRF196647 QBB196647 QKX196647 QUT196647 REP196647 ROL196647 RYH196647 SID196647 SRZ196647 TBV196647 TLR196647 TVN196647 UFJ196647 UPF196647 UZB196647 VIX196647 VST196647 WCP196647 WML196647 WWH196647 S262183 JV262183 TR262183 ADN262183 ANJ262183 AXF262183 BHB262183 BQX262183 CAT262183 CKP262183 CUL262183 DEH262183 DOD262183 DXZ262183 EHV262183 ERR262183 FBN262183 FLJ262183 FVF262183 GFB262183 GOX262183 GYT262183 HIP262183 HSL262183 ICH262183 IMD262183 IVZ262183 JFV262183 JPR262183 JZN262183 KJJ262183 KTF262183 LDB262183 LMX262183 LWT262183 MGP262183 MQL262183 NAH262183 NKD262183 NTZ262183 ODV262183 ONR262183 OXN262183 PHJ262183 PRF262183 QBB262183 QKX262183 QUT262183 REP262183 ROL262183 RYH262183 SID262183 SRZ262183 TBV262183 TLR262183 TVN262183 UFJ262183 UPF262183 UZB262183 VIX262183 VST262183 WCP262183 WML262183 WWH262183 S327719 JV327719 TR327719 ADN327719 ANJ327719 AXF327719 BHB327719 BQX327719 CAT327719 CKP327719 CUL327719 DEH327719 DOD327719 DXZ327719 EHV327719 ERR327719 FBN327719 FLJ327719 FVF327719 GFB327719 GOX327719 GYT327719 HIP327719 HSL327719 ICH327719 IMD327719 IVZ327719 JFV327719 JPR327719 JZN327719 KJJ327719 KTF327719 LDB327719 LMX327719 LWT327719 MGP327719 MQL327719 NAH327719 NKD327719 NTZ327719 ODV327719 ONR327719 OXN327719 PHJ327719 PRF327719 QBB327719 QKX327719 QUT327719 REP327719 ROL327719 RYH327719 SID327719 SRZ327719 TBV327719 TLR327719 TVN327719 UFJ327719 UPF327719 UZB327719 VIX327719 VST327719 WCP327719 WML327719 WWH327719 S393255 JV393255 TR393255 ADN393255 ANJ393255 AXF393255 BHB393255 BQX393255 CAT393255 CKP393255 CUL393255 DEH393255 DOD393255 DXZ393255 EHV393255 ERR393255 FBN393255 FLJ393255 FVF393255 GFB393255 GOX393255 GYT393255 HIP393255 HSL393255 ICH393255 IMD393255 IVZ393255 JFV393255 JPR393255 JZN393255 KJJ393255 KTF393255 LDB393255 LMX393255 LWT393255 MGP393255 MQL393255 NAH393255 NKD393255 NTZ393255 ODV393255 ONR393255 OXN393255 PHJ393255 PRF393255 QBB393255 QKX393255 QUT393255 REP393255 ROL393255 RYH393255 SID393255 SRZ393255 TBV393255 TLR393255 TVN393255 UFJ393255 UPF393255 UZB393255 VIX393255 VST393255 WCP393255 WML393255 WWH393255 S458791 JV458791 TR458791 ADN458791 ANJ458791 AXF458791 BHB458791 BQX458791 CAT458791 CKP458791 CUL458791 DEH458791 DOD458791 DXZ458791 EHV458791 ERR458791 FBN458791 FLJ458791 FVF458791 GFB458791 GOX458791 GYT458791 HIP458791 HSL458791 ICH458791 IMD458791 IVZ458791 JFV458791 JPR458791 JZN458791 KJJ458791 KTF458791 LDB458791 LMX458791 LWT458791 MGP458791 MQL458791 NAH458791 NKD458791 NTZ458791 ODV458791 ONR458791 OXN458791 PHJ458791 PRF458791 QBB458791 QKX458791 QUT458791 REP458791 ROL458791 RYH458791 SID458791 SRZ458791 TBV458791 TLR458791 TVN458791 UFJ458791 UPF458791 UZB458791 VIX458791 VST458791 WCP458791 WML458791 WWH458791 S524327 JV524327 TR524327 ADN524327 ANJ524327 AXF524327 BHB524327 BQX524327 CAT524327 CKP524327 CUL524327 DEH524327 DOD524327 DXZ524327 EHV524327 ERR524327 FBN524327 FLJ524327 FVF524327 GFB524327 GOX524327 GYT524327 HIP524327 HSL524327 ICH524327 IMD524327 IVZ524327 JFV524327 JPR524327 JZN524327 KJJ524327 KTF524327 LDB524327 LMX524327 LWT524327 MGP524327 MQL524327 NAH524327 NKD524327 NTZ524327 ODV524327 ONR524327 OXN524327 PHJ524327 PRF524327 QBB524327 QKX524327 QUT524327 REP524327 ROL524327 RYH524327 SID524327 SRZ524327 TBV524327 TLR524327 TVN524327 UFJ524327 UPF524327 UZB524327 VIX524327 VST524327 WCP524327 WML524327 WWH524327 S589863 JV589863 TR589863 ADN589863 ANJ589863 AXF589863 BHB589863 BQX589863 CAT589863 CKP589863 CUL589863 DEH589863 DOD589863 DXZ589863 EHV589863 ERR589863 FBN589863 FLJ589863 FVF589863 GFB589863 GOX589863 GYT589863 HIP589863 HSL589863 ICH589863 IMD589863 IVZ589863 JFV589863 JPR589863 JZN589863 KJJ589863 KTF589863 LDB589863 LMX589863 LWT589863 MGP589863 MQL589863 NAH589863 NKD589863 NTZ589863 ODV589863 ONR589863 OXN589863 PHJ589863 PRF589863 QBB589863 QKX589863 QUT589863 REP589863 ROL589863 RYH589863 SID589863 SRZ589863 TBV589863 TLR589863 TVN589863 UFJ589863 UPF589863 UZB589863 VIX589863 VST589863 WCP589863 WML589863 WWH589863 S655399 JV655399 TR655399 ADN655399 ANJ655399 AXF655399 BHB655399 BQX655399 CAT655399 CKP655399 CUL655399 DEH655399 DOD655399 DXZ655399 EHV655399 ERR655399 FBN655399 FLJ655399 FVF655399 GFB655399 GOX655399 GYT655399 HIP655399 HSL655399 ICH655399 IMD655399 IVZ655399 JFV655399 JPR655399 JZN655399 KJJ655399 KTF655399 LDB655399 LMX655399 LWT655399 MGP655399 MQL655399 NAH655399 NKD655399 NTZ655399 ODV655399 ONR655399 OXN655399 PHJ655399 PRF655399 QBB655399 QKX655399 QUT655399 REP655399 ROL655399 RYH655399 SID655399 SRZ655399 TBV655399 TLR655399 TVN655399 UFJ655399 UPF655399 UZB655399 VIX655399 VST655399 WCP655399 WML655399 WWH655399 S720935 JV720935 TR720935 ADN720935 ANJ720935 AXF720935 BHB720935 BQX720935 CAT720935 CKP720935 CUL720935 DEH720935 DOD720935 DXZ720935 EHV720935 ERR720935 FBN720935 FLJ720935 FVF720935 GFB720935 GOX720935 GYT720935 HIP720935 HSL720935 ICH720935 IMD720935 IVZ720935 JFV720935 JPR720935 JZN720935 KJJ720935 KTF720935 LDB720935 LMX720935 LWT720935 MGP720935 MQL720935 NAH720935 NKD720935 NTZ720935 ODV720935 ONR720935 OXN720935 PHJ720935 PRF720935 QBB720935 QKX720935 QUT720935 REP720935 ROL720935 RYH720935 SID720935 SRZ720935 TBV720935 TLR720935 TVN720935 UFJ720935 UPF720935 UZB720935 VIX720935 VST720935 WCP720935 WML720935 WWH720935 S786471 JV786471 TR786471 ADN786471 ANJ786471 AXF786471 BHB786471 BQX786471 CAT786471 CKP786471 CUL786471 DEH786471 DOD786471 DXZ786471 EHV786471 ERR786471 FBN786471 FLJ786471 FVF786471 GFB786471 GOX786471 GYT786471 HIP786471 HSL786471 ICH786471 IMD786471 IVZ786471 JFV786471 JPR786471 JZN786471 KJJ786471 KTF786471 LDB786471 LMX786471 LWT786471 MGP786471 MQL786471 NAH786471 NKD786471 NTZ786471 ODV786471 ONR786471 OXN786471 PHJ786471 PRF786471 QBB786471 QKX786471 QUT786471 REP786471 ROL786471 RYH786471 SID786471 SRZ786471 TBV786471 TLR786471 TVN786471 UFJ786471 UPF786471 UZB786471 VIX786471 VST786471 WCP786471 WML786471 WWH786471 S852007 JV852007 TR852007 ADN852007 ANJ852007 AXF852007 BHB852007 BQX852007 CAT852007 CKP852007 CUL852007 DEH852007 DOD852007 DXZ852007 EHV852007 ERR852007 FBN852007 FLJ852007 FVF852007 GFB852007 GOX852007 GYT852007 HIP852007 HSL852007 ICH852007 IMD852007 IVZ852007 JFV852007 JPR852007 JZN852007 KJJ852007 KTF852007 LDB852007 LMX852007 LWT852007 MGP852007 MQL852007 NAH852007 NKD852007 NTZ852007 ODV852007 ONR852007 OXN852007 PHJ852007 PRF852007 QBB852007 QKX852007 QUT852007 REP852007 ROL852007 RYH852007 SID852007 SRZ852007 TBV852007 TLR852007 TVN852007 UFJ852007 UPF852007 UZB852007 VIX852007 VST852007 WCP852007 WML852007 WWH852007 S917543 JV917543 TR917543 ADN917543 ANJ917543 AXF917543 BHB917543 BQX917543 CAT917543 CKP917543 CUL917543 DEH917543 DOD917543 DXZ917543 EHV917543 ERR917543 FBN917543 FLJ917543 FVF917543 GFB917543 GOX917543 GYT917543 HIP917543 HSL917543 ICH917543 IMD917543 IVZ917543 JFV917543 JPR917543 JZN917543 KJJ917543 KTF917543 LDB917543 LMX917543 LWT917543 MGP917543 MQL917543 NAH917543 NKD917543 NTZ917543 ODV917543 ONR917543 OXN917543 PHJ917543 PRF917543 QBB917543 QKX917543 QUT917543 REP917543 ROL917543 RYH917543 SID917543 SRZ917543 TBV917543 TLR917543 TVN917543 UFJ917543 UPF917543 UZB917543 VIX917543 VST917543 WCP917543 WML917543 WWH917543 S983079 JV983079 TR983079 ADN983079 ANJ983079 AXF983079 BHB983079 BQX983079 CAT983079 CKP983079 CUL983079 DEH983079 DOD983079 DXZ983079 EHV983079 ERR983079 FBN983079 FLJ983079 FVF983079 GFB983079 GOX983079 GYT983079 HIP983079 HSL983079 ICH983079 IMD983079 IVZ983079 JFV983079 JPR983079 JZN983079 KJJ983079 KTF983079 LDB983079 LMX983079 LWT983079 MGP983079 MQL983079 NAH983079 NKD983079 NTZ983079 ODV983079 ONR983079 OXN983079 PHJ983079 PRF983079 QBB983079 QKX983079 QUT983079 REP983079 ROL983079 RYH983079 SID983079 SRZ983079 TBV983079 TLR983079 TVN983079 UFJ983079 UPF983079 UZB983079 VIX983079 VST983079 WCP983079 WML983079 WWH983079 U524327 U589863 JX65575 TT65575 ADP65575 ANL65575 AXH65575 BHD65575 BQZ65575 CAV65575 CKR65575 CUN65575 DEJ65575 DOF65575 DYB65575 EHX65575 ERT65575 FBP65575 FLL65575 FVH65575 GFD65575 GOZ65575 GYV65575 HIR65575 HSN65575 ICJ65575 IMF65575 IWB65575 JFX65575 JPT65575 JZP65575 KJL65575 KTH65575 LDD65575 LMZ65575 LWV65575 MGR65575 MQN65575 NAJ65575 NKF65575 NUB65575 ODX65575 ONT65575 OXP65575 PHL65575 PRH65575 QBD65575 QKZ65575 QUV65575 RER65575 RON65575 RYJ65575 SIF65575 SSB65575 TBX65575 TLT65575 TVP65575 UFL65575 UPH65575 UZD65575 VIZ65575 VSV65575 WCR65575 WMN65575 WWJ65575 U655399 JX131111 TT131111 ADP131111 ANL131111 AXH131111 BHD131111 BQZ131111 CAV131111 CKR131111 CUN131111 DEJ131111 DOF131111 DYB131111 EHX131111 ERT131111 FBP131111 FLL131111 FVH131111 GFD131111 GOZ131111 GYV131111 HIR131111 HSN131111 ICJ131111 IMF131111 IWB131111 JFX131111 JPT131111 JZP131111 KJL131111 KTH131111 LDD131111 LMZ131111 LWV131111 MGR131111 MQN131111 NAJ131111 NKF131111 NUB131111 ODX131111 ONT131111 OXP131111 PHL131111 PRH131111 QBD131111 QKZ131111 QUV131111 RER131111 RON131111 RYJ131111 SIF131111 SSB131111 TBX131111 TLT131111 TVP131111 UFL131111 UPH131111 UZD131111 VIZ131111 VSV131111 WCR131111 WMN131111 WWJ131111 U720935 JX196647 TT196647 ADP196647 ANL196647 AXH196647 BHD196647 BQZ196647 CAV196647 CKR196647 CUN196647 DEJ196647 DOF196647 DYB196647 EHX196647 ERT196647 FBP196647 FLL196647 FVH196647 GFD196647 GOZ196647 GYV196647 HIR196647 HSN196647 ICJ196647 IMF196647 IWB196647 JFX196647 JPT196647 JZP196647 KJL196647 KTH196647 LDD196647 LMZ196647 LWV196647 MGR196647 MQN196647 NAJ196647 NKF196647 NUB196647 ODX196647 ONT196647 OXP196647 PHL196647 PRH196647 QBD196647 QKZ196647 QUV196647 RER196647 RON196647 RYJ196647 SIF196647 SSB196647 TBX196647 TLT196647 TVP196647 UFL196647 UPH196647 UZD196647 VIZ196647 VSV196647 WCR196647 WMN196647 WWJ196647 U786471 JX262183 TT262183 ADP262183 ANL262183 AXH262183 BHD262183 BQZ262183 CAV262183 CKR262183 CUN262183 DEJ262183 DOF262183 DYB262183 EHX262183 ERT262183 FBP262183 FLL262183 FVH262183 GFD262183 GOZ262183 GYV262183 HIR262183 HSN262183 ICJ262183 IMF262183 IWB262183 JFX262183 JPT262183 JZP262183 KJL262183 KTH262183 LDD262183 LMZ262183 LWV262183 MGR262183 MQN262183 NAJ262183 NKF262183 NUB262183 ODX262183 ONT262183 OXP262183 PHL262183 PRH262183 QBD262183 QKZ262183 QUV262183 RER262183 RON262183 RYJ262183 SIF262183 SSB262183 TBX262183 TLT262183 TVP262183 UFL262183 UPH262183 UZD262183 VIZ262183 VSV262183 WCR262183 WMN262183 WWJ262183 U852007 JX327719 TT327719 ADP327719 ANL327719 AXH327719 BHD327719 BQZ327719 CAV327719 CKR327719 CUN327719 DEJ327719 DOF327719 DYB327719 EHX327719 ERT327719 FBP327719 FLL327719 FVH327719 GFD327719 GOZ327719 GYV327719 HIR327719 HSN327719 ICJ327719 IMF327719 IWB327719 JFX327719 JPT327719 JZP327719 KJL327719 KTH327719 LDD327719 LMZ327719 LWV327719 MGR327719 MQN327719 NAJ327719 NKF327719 NUB327719 ODX327719 ONT327719 OXP327719 PHL327719 PRH327719 QBD327719 QKZ327719 QUV327719 RER327719 RON327719 RYJ327719 SIF327719 SSB327719 TBX327719 TLT327719 TVP327719 UFL327719 UPH327719 UZD327719 VIZ327719 VSV327719 WCR327719 WMN327719 WWJ327719 U917543 JX393255 TT393255 ADP393255 ANL393255 AXH393255 BHD393255 BQZ393255 CAV393255 CKR393255 CUN393255 DEJ393255 DOF393255 DYB393255 EHX393255 ERT393255 FBP393255 FLL393255 FVH393255 GFD393255 GOZ393255 GYV393255 HIR393255 HSN393255 ICJ393255 IMF393255 IWB393255 JFX393255 JPT393255 JZP393255 KJL393255 KTH393255 LDD393255 LMZ393255 LWV393255 MGR393255 MQN393255 NAJ393255 NKF393255 NUB393255 ODX393255 ONT393255 OXP393255 PHL393255 PRH393255 QBD393255 QKZ393255 QUV393255 RER393255 RON393255 RYJ393255 SIF393255 SSB393255 TBX393255 TLT393255 TVP393255 UFL393255 UPH393255 UZD393255 VIZ393255 VSV393255 WCR393255 WMN393255 WWJ393255 U983079 JX458791 TT458791 ADP458791 ANL458791 AXH458791 BHD458791 BQZ458791 CAV458791 CKR458791 CUN458791 DEJ458791 DOF458791 DYB458791 EHX458791 ERT458791 FBP458791 FLL458791 FVH458791 GFD458791 GOZ458791 GYV458791 HIR458791 HSN458791 ICJ458791 IMF458791 IWB458791 JFX458791 JPT458791 JZP458791 KJL458791 KTH458791 LDD458791 LMZ458791 LWV458791 MGR458791 MQN458791 NAJ458791 NKF458791 NUB458791 ODX458791 ONT458791 OXP458791 PHL458791 PRH458791 QBD458791 QKZ458791 QUV458791 RER458791 RON458791 RYJ458791 SIF458791 SSB458791 TBX458791 TLT458791 TVP458791 UFL458791 UPH458791 UZD458791 VIZ458791 VSV458791 WCR458791 WMN458791 WWJ458791 U65575 JX524327 TT524327 ADP524327 ANL524327 AXH524327 BHD524327 BQZ524327 CAV524327 CKR524327 CUN524327 DEJ524327 DOF524327 DYB524327 EHX524327 ERT524327 FBP524327 FLL524327 FVH524327 GFD524327 GOZ524327 GYV524327 HIR524327 HSN524327 ICJ524327 IMF524327 IWB524327 JFX524327 JPT524327 JZP524327 KJL524327 KTH524327 LDD524327 LMZ524327 LWV524327 MGR524327 MQN524327 NAJ524327 NKF524327 NUB524327 ODX524327 ONT524327 OXP524327 PHL524327 PRH524327 QBD524327 QKZ524327 QUV524327 RER524327 RON524327 RYJ524327 SIF524327 SSB524327 TBX524327 TLT524327 TVP524327 UFL524327 UPH524327 UZD524327 VIZ524327 VSV524327 WCR524327 WMN524327 WWJ524327 U131111 JX589863 TT589863 ADP589863 ANL589863 AXH589863 BHD589863 BQZ589863 CAV589863 CKR589863 CUN589863 DEJ589863 DOF589863 DYB589863 EHX589863 ERT589863 FBP589863 FLL589863 FVH589863 GFD589863 GOZ589863 GYV589863 HIR589863 HSN589863 ICJ589863 IMF589863 IWB589863 JFX589863 JPT589863 JZP589863 KJL589863 KTH589863 LDD589863 LMZ589863 LWV589863 MGR589863 MQN589863 NAJ589863 NKF589863 NUB589863 ODX589863 ONT589863 OXP589863 PHL589863 PRH589863 QBD589863 QKZ589863 QUV589863 RER589863 RON589863 RYJ589863 SIF589863 SSB589863 TBX589863 TLT589863 TVP589863 UFL589863 UPH589863 UZD589863 VIZ589863 VSV589863 WCR589863 WMN589863 WWJ589863 U196647 JX655399 TT655399 ADP655399 ANL655399 AXH655399 BHD655399 BQZ655399 CAV655399 CKR655399 CUN655399 DEJ655399 DOF655399 DYB655399 EHX655399 ERT655399 FBP655399 FLL655399 FVH655399 GFD655399 GOZ655399 GYV655399 HIR655399 HSN655399 ICJ655399 IMF655399 IWB655399 JFX655399 JPT655399 JZP655399 KJL655399 KTH655399 LDD655399 LMZ655399 LWV655399 MGR655399 MQN655399 NAJ655399 NKF655399 NUB655399 ODX655399 ONT655399 OXP655399 PHL655399 PRH655399 QBD655399 QKZ655399 QUV655399 RER655399 RON655399 RYJ655399 SIF655399 SSB655399 TBX655399 TLT655399 TVP655399 UFL655399 UPH655399 UZD655399 VIZ655399 VSV655399 WCR655399 WMN655399 WWJ655399 U262183 JX720935 TT720935 ADP720935 ANL720935 AXH720935 BHD720935 BQZ720935 CAV720935 CKR720935 CUN720935 DEJ720935 DOF720935 DYB720935 EHX720935 ERT720935 FBP720935 FLL720935 FVH720935 GFD720935 GOZ720935 GYV720935 HIR720935 HSN720935 ICJ720935 IMF720935 IWB720935 JFX720935 JPT720935 JZP720935 KJL720935 KTH720935 LDD720935 LMZ720935 LWV720935 MGR720935 MQN720935 NAJ720935 NKF720935 NUB720935 ODX720935 ONT720935 OXP720935 PHL720935 PRH720935 QBD720935 QKZ720935 QUV720935 RER720935 RON720935 RYJ720935 SIF720935 SSB720935 TBX720935 TLT720935 TVP720935 UFL720935 UPH720935 UZD720935 VIZ720935 VSV720935 WCR720935 WMN720935 WWJ720935 JX786471 TT786471 ADP786471 ANL786471 AXH786471 BHD786471 BQZ786471 CAV786471 CKR786471 CUN786471 DEJ786471 DOF786471 DYB786471 EHX786471 ERT786471 FBP786471 FLL786471 FVH786471 GFD786471 GOZ786471 GYV786471 HIR786471 HSN786471 ICJ786471 IMF786471 IWB786471 JFX786471 JPT786471 JZP786471 KJL786471 KTH786471 LDD786471 LMZ786471 LWV786471 MGR786471 MQN786471 NAJ786471 NKF786471 NUB786471 ODX786471 ONT786471 OXP786471 PHL786471 PRH786471 QBD786471 QKZ786471 QUV786471 RER786471 RON786471 RYJ786471 SIF786471 SSB786471 TBX786471 TLT786471 TVP786471 UFL786471 UPH786471 UZD786471 VIZ786471 VSV786471 WCR786471 WMN786471 WWJ786471 U327719 JX852007 TT852007 ADP852007 ANL852007 AXH852007 BHD852007 BQZ852007 CAV852007 CKR852007 CUN852007 DEJ852007 DOF852007 DYB852007 EHX852007 ERT852007 FBP852007 FLL852007 FVH852007 GFD852007 GOZ852007 GYV852007 HIR852007 HSN852007 ICJ852007 IMF852007 IWB852007 JFX852007 JPT852007 JZP852007 KJL852007 KTH852007 LDD852007 LMZ852007 LWV852007 MGR852007 MQN852007 NAJ852007 NKF852007 NUB852007 ODX852007 ONT852007 OXP852007 PHL852007 PRH852007 QBD852007 QKZ852007 QUV852007 RER852007 RON852007 RYJ852007 SIF852007 SSB852007 TBX852007 TLT852007 TVP852007 UFL852007 UPH852007 UZD852007 VIZ852007 VSV852007 WCR852007 WMN852007 WWJ852007 JX917543 TT917543 ADP917543 ANL917543 AXH917543 BHD917543 BQZ917543 CAV917543 CKR917543 CUN917543 DEJ917543 DOF917543 DYB917543 EHX917543 ERT917543 FBP917543 FLL917543 FVH917543 GFD917543 GOZ917543 GYV917543 HIR917543 HSN917543 ICJ917543 IMF917543 IWB917543 JFX917543 JPT917543 JZP917543 KJL917543 KTH917543 LDD917543 LMZ917543 LWV917543 MGR917543 MQN917543 NAJ917543 NKF917543 NUB917543 ODX917543 ONT917543 OXP917543 PHL917543 PRH917543 QBD917543 QKZ917543 QUV917543 RER917543 RON917543 RYJ917543 SIF917543 SSB917543 TBX917543 TLT917543 TVP917543 UFL917543 UPH917543 UZD917543 VIZ917543 VSV917543 WCR917543 WMN917543 WWJ917543 WWJ983079 JX983079 TT983079 ADP983079 ANL983079 AXH983079 BHD983079 BQZ983079 CAV983079 CKR983079 CUN983079 DEJ983079 DOF983079 DYB983079 EHX983079 ERT983079 FBP983079 FLL983079 FVH983079 GFD983079 GOZ983079 GYV983079 HIR983079 HSN983079 ICJ983079 IMF983079 IWB983079 JFX983079 JPT983079 JZP983079 KJL983079 KTH983079 LDD983079 LMZ983079 LWV983079 MGR983079 MQN983079 NAJ983079 NKF983079 NUB983079 ODX983079 ONT983079 OXP983079 PHL983079 PRH983079 QBD983079 QKZ983079 QUV983079 RER983079 RON983079 RYJ983079 SIF983079 SSB983079 TBX983079 TLT983079 TVP983079 UFL983079 UPH983079 UZD983079 VIZ983079 VSV983079 WCR983079 WMN983079 U393255 U43 U24 ADN43 ANJ43 AXF43 BHB43 BQX43 CAT43 CKP43 CUL43 DEH43 DOD43 DXZ43 EHV43 ERR43 FBN43 FLJ43 FVF43 GFB43 GOX43 GYT43 HIP43 HSL43 ICH43 IMD43 IVZ43 JFV43 JPR43 JZN43 KJJ43 KTF43 LDB43 LMX43 LWT43 MGP43 MQL43 NAH43 NKD43 NTZ43 ODV43 ONR43 OXN43 PHJ43 PRF43 QBB43 QKX43 QUT43 REP43 ROL43 RYH43 SID43 SRZ43 TBV43 TLR43 TVN43 UFJ43 UPF43 UZB43 VIX43 VST43 WCP43 WML43 WWH43 JX43 TR43 TT43 ADP43 ANL43 AXH43 BHD43 BQZ43 CAV43 CKR43 CUN43 DEJ43 DOF43 DYB43 EHX43 ERT43 FBP43 FLL43 FVH43 GFD43 GOZ43 GYV43 HIR43 HSN43 ICJ43 IMF43 IWB43 JFX43 JPT43 JZP43 KJL43 KTH43 LDD43 LMZ43 LWV43 MGR43 MQN43 NAJ43 NKF43 NUB43 ODX43 ONT43 OXP43 PHL43 PRH43 QBD43 QKZ43 QUV43 RER43 RON43 RYJ43 SIF43 SSB43 TBX43 TLT43 TVP43 UFL43 UPH43 UZD43 VIZ43 VSV43 WCR43 WMN43 WWJ43 S43 JV43 WWJ24 WMN24 WCR24 VSV24 VIZ24 UZD24 UPH24 UFL24 TVP24 TLT24 TBX24 SSB24 SIF24 RYJ24 RON24 RER24 QUV24 QKZ24 QBD24 PRH24 PHL24 OXP24 ONT24 ODX24 NUB24 NKF24 NAJ24 MQN24 MGR24 LWV24 LMZ24 LDD24 KTH24 KJL24 JZP24 JPT24 JFX24 IWB24 IMF24 ICJ24 HSN24 HIR24 GYV24 GOZ24 GFD24 FVH24 FLL24 FBP24 ERT24 EHX24 DYB24 DOF24 DEJ24 CUN24 CKR24 CAV24 BQZ24 BHD24 AXH24 ANL24 ADP24 TT24 TR24 JX24 WWH24 WML24 WCP24 VST24 VIX24 UZB24 UPF24 UFJ24 TVN24 TLR24 TBV24 SRZ24 SID24 RYH24 ROL24 REP24 QUT24 QKX24 QBB24 PRF24 PHJ24 OXN24 ONR24 ODV24 NTZ24 NKD24 NAH24 MQL24 MGP24 LWT24 LMX24 LDB24 KTF24 KJJ24 JZN24 JPR24 JFV24 IVZ24 IMD24 ICH24 HSL24 HIP24 GYT24 GOX24 GFB24 FVF24 FLJ24 FBN24 ERR24 EHV24 DXZ24 DOD24 DEH24 CUL24 CKP24 CAT24 BQX24 BHB24 AXF24 ANJ24 ADN24 JV24 S24 U458791 Z65575 Z131111 Z196647 Z262183 Z327719 Z393255 Z458791 Z524327 Z589863 Z655399 Z720935 Z786471 Z852007 Z917543 Z983079 AB524327 AB589863 AB655399 AB720935 AB786471 AB852007 AB917543 AB983079 AB65575 AB131111 AB196647 AB262183 AB327719 AB393255 AB43 Z43 AB458791 AB24 Z24 JV28 S28 WWJ28 WMN28 WCR28 VSV28 VIZ28 UZD28 UPH28 UFL28 TVP28 TLT28 TBX28 SSB28 SIF28 RYJ28 RON28 RER28 QUV28 QKZ28 QBD28 PRH28 PHL28 OXP28 ONT28 ODX28 NUB28 NKF28 NAJ28 MQN28 MGR28 LWV28 LMZ28 LDD28 KTH28 KJL28 JZP28 JPT28 JFX28 IWB28 IMF28 ICJ28 HSN28 HIR28 GYV28 GOZ28 GFD28 FVH28 FLL28 FBP28 ERT28 EHX28 DYB28 DOF28 DEJ28 CUN28 CKR28 CAV28 BQZ28 BHD28 AXH28 ANL28 ADP28 TT28 TR28 JX28 WWH28 WML28 WCP28 VST28 VIX28 UZB28 UPF28 UFJ28 TVN28 TLR28 TBV28 SRZ28 SID28 RYH28 ROL28 REP28 QUT28 QKX28 QBB28 PRF28 PHJ28 OXN28 ONR28 ODV28 NTZ28 NKD28 NAH28 MQL28 MGP28 LWT28 LMX28 LDB28 KTF28 KJJ28 JZN28 JPR28 JFV28 IVZ28 IMD28 ICH28 HSL28 HIP28 GYT28 GOX28 GFB28 FVF28 FLJ28 FBN28 ERR28 EHV28 DXZ28 DOD28 DEH28 CUL28 CKP28 CAT28 BQX28 BHB28 AXF28 ANJ28 ADN28 U28 Z28 AB28 JV32 S32 WWJ32 WMN32 WCR32 VSV32 VIZ32 UZD32 UPH32 UFL32 TVP32 TLT32 TBX32 SSB32 SIF32 RYJ32 RON32 RER32 QUV32 QKZ32 QBD32 PRH32 PHL32 OXP32 ONT32 ODX32 NUB32 NKF32 NAJ32 MQN32 MGR32 LWV32 LMZ32 LDD32 KTH32 KJL32 JZP32 JPT32 JFX32 IWB32 IMF32 ICJ32 HSN32 HIR32 GYV32 GOZ32 GFD32 FVH32 FLL32 FBP32 ERT32 EHX32 DYB32 DOF32 DEJ32 CUN32 CKR32 CAV32 BQZ32 BHD32 AXH32 ANL32 ADP32 TT32 TR32 JX32 WWH32 WML32 WCP32 VST32 VIX32 UZB32 UPF32 UFJ32 TVN32 TLR32 TBV32 SRZ32 SID32 RYH32 ROL32 REP32 QUT32 QKX32 QBB32 PRF32 PHJ32 OXN32 ONR32 ODV32 NTZ32 NKD32 NAH32 MQL32 MGP32 LWT32 LMX32 LDB32 KTF32 KJJ32 JZN32 JPR32 JFV32 IVZ32 IMD32 ICH32 HSL32 HIP32 GYT32 GOX32 GFB32 FVF32 FLJ32 FBN32 ERR32 EHV32 DXZ32 DOD32 DEH32 CUL32 CKP32 CAT32 BQX32 BHB32 AXF32 ANJ32 ADN32 U32 Z32 AB3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75 JU65575 TQ65575 ADM65575 ANI65575 AXE65575 BHA65575 BQW65575 CAS65575 CKO65575 CUK65575 DEG65575 DOC65575 DXY65575 EHU65575 ERQ65575 FBM65575 FLI65575 FVE65575 GFA65575 GOW65575 GYS65575 HIO65575 HSK65575 ICG65575 IMC65575 IVY65575 JFU65575 JPQ65575 JZM65575 KJI65575 KTE65575 LDA65575 LMW65575 LWS65575 MGO65575 MQK65575 NAG65575 NKC65575 NTY65575 ODU65575 ONQ65575 OXM65575 PHI65575 PRE65575 QBA65575 QKW65575 QUS65575 REO65575 ROK65575 RYG65575 SIC65575 SRY65575 TBU65575 TLQ65575 TVM65575 UFI65575 UPE65575 UZA65575 VIW65575 VSS65575 WCO65575 WMK65575 WWG65575 R131111 JU131111 TQ131111 ADM131111 ANI131111 AXE131111 BHA131111 BQW131111 CAS131111 CKO131111 CUK131111 DEG131111 DOC131111 DXY131111 EHU131111 ERQ131111 FBM131111 FLI131111 FVE131111 GFA131111 GOW131111 GYS131111 HIO131111 HSK131111 ICG131111 IMC131111 IVY131111 JFU131111 JPQ131111 JZM131111 KJI131111 KTE131111 LDA131111 LMW131111 LWS131111 MGO131111 MQK131111 NAG131111 NKC131111 NTY131111 ODU131111 ONQ131111 OXM131111 PHI131111 PRE131111 QBA131111 QKW131111 QUS131111 REO131111 ROK131111 RYG131111 SIC131111 SRY131111 TBU131111 TLQ131111 TVM131111 UFI131111 UPE131111 UZA131111 VIW131111 VSS131111 WCO131111 WMK131111 WWG131111 R196647 JU196647 TQ196647 ADM196647 ANI196647 AXE196647 BHA196647 BQW196647 CAS196647 CKO196647 CUK196647 DEG196647 DOC196647 DXY196647 EHU196647 ERQ196647 FBM196647 FLI196647 FVE196647 GFA196647 GOW196647 GYS196647 HIO196647 HSK196647 ICG196647 IMC196647 IVY196647 JFU196647 JPQ196647 JZM196647 KJI196647 KTE196647 LDA196647 LMW196647 LWS196647 MGO196647 MQK196647 NAG196647 NKC196647 NTY196647 ODU196647 ONQ196647 OXM196647 PHI196647 PRE196647 QBA196647 QKW196647 QUS196647 REO196647 ROK196647 RYG196647 SIC196647 SRY196647 TBU196647 TLQ196647 TVM196647 UFI196647 UPE196647 UZA196647 VIW196647 VSS196647 WCO196647 WMK196647 WWG196647 R262183 JU262183 TQ262183 ADM262183 ANI262183 AXE262183 BHA262183 BQW262183 CAS262183 CKO262183 CUK262183 DEG262183 DOC262183 DXY262183 EHU262183 ERQ262183 FBM262183 FLI262183 FVE262183 GFA262183 GOW262183 GYS262183 HIO262183 HSK262183 ICG262183 IMC262183 IVY262183 JFU262183 JPQ262183 JZM262183 KJI262183 KTE262183 LDA262183 LMW262183 LWS262183 MGO262183 MQK262183 NAG262183 NKC262183 NTY262183 ODU262183 ONQ262183 OXM262183 PHI262183 PRE262183 QBA262183 QKW262183 QUS262183 REO262183 ROK262183 RYG262183 SIC262183 SRY262183 TBU262183 TLQ262183 TVM262183 UFI262183 UPE262183 UZA262183 VIW262183 VSS262183 WCO262183 WMK262183 WWG262183 R327719 JU327719 TQ327719 ADM327719 ANI327719 AXE327719 BHA327719 BQW327719 CAS327719 CKO327719 CUK327719 DEG327719 DOC327719 DXY327719 EHU327719 ERQ327719 FBM327719 FLI327719 FVE327719 GFA327719 GOW327719 GYS327719 HIO327719 HSK327719 ICG327719 IMC327719 IVY327719 JFU327719 JPQ327719 JZM327719 KJI327719 KTE327719 LDA327719 LMW327719 LWS327719 MGO327719 MQK327719 NAG327719 NKC327719 NTY327719 ODU327719 ONQ327719 OXM327719 PHI327719 PRE327719 QBA327719 QKW327719 QUS327719 REO327719 ROK327719 RYG327719 SIC327719 SRY327719 TBU327719 TLQ327719 TVM327719 UFI327719 UPE327719 UZA327719 VIW327719 VSS327719 WCO327719 WMK327719 WWG327719 R393255 JU393255 TQ393255 ADM393255 ANI393255 AXE393255 BHA393255 BQW393255 CAS393255 CKO393255 CUK393255 DEG393255 DOC393255 DXY393255 EHU393255 ERQ393255 FBM393255 FLI393255 FVE393255 GFA393255 GOW393255 GYS393255 HIO393255 HSK393255 ICG393255 IMC393255 IVY393255 JFU393255 JPQ393255 JZM393255 KJI393255 KTE393255 LDA393255 LMW393255 LWS393255 MGO393255 MQK393255 NAG393255 NKC393255 NTY393255 ODU393255 ONQ393255 OXM393255 PHI393255 PRE393255 QBA393255 QKW393255 QUS393255 REO393255 ROK393255 RYG393255 SIC393255 SRY393255 TBU393255 TLQ393255 TVM393255 UFI393255 UPE393255 UZA393255 VIW393255 VSS393255 WCO393255 WMK393255 WWG393255 R458791 JU458791 TQ458791 ADM458791 ANI458791 AXE458791 BHA458791 BQW458791 CAS458791 CKO458791 CUK458791 DEG458791 DOC458791 DXY458791 EHU458791 ERQ458791 FBM458791 FLI458791 FVE458791 GFA458791 GOW458791 GYS458791 HIO458791 HSK458791 ICG458791 IMC458791 IVY458791 JFU458791 JPQ458791 JZM458791 KJI458791 KTE458791 LDA458791 LMW458791 LWS458791 MGO458791 MQK458791 NAG458791 NKC458791 NTY458791 ODU458791 ONQ458791 OXM458791 PHI458791 PRE458791 QBA458791 QKW458791 QUS458791 REO458791 ROK458791 RYG458791 SIC458791 SRY458791 TBU458791 TLQ458791 TVM458791 UFI458791 UPE458791 UZA458791 VIW458791 VSS458791 WCO458791 WMK458791 WWG458791 R524327 JU524327 TQ524327 ADM524327 ANI524327 AXE524327 BHA524327 BQW524327 CAS524327 CKO524327 CUK524327 DEG524327 DOC524327 DXY524327 EHU524327 ERQ524327 FBM524327 FLI524327 FVE524327 GFA524327 GOW524327 GYS524327 HIO524327 HSK524327 ICG524327 IMC524327 IVY524327 JFU524327 JPQ524327 JZM524327 KJI524327 KTE524327 LDA524327 LMW524327 LWS524327 MGO524327 MQK524327 NAG524327 NKC524327 NTY524327 ODU524327 ONQ524327 OXM524327 PHI524327 PRE524327 QBA524327 QKW524327 QUS524327 REO524327 ROK524327 RYG524327 SIC524327 SRY524327 TBU524327 TLQ524327 TVM524327 UFI524327 UPE524327 UZA524327 VIW524327 VSS524327 WCO524327 WMK524327 WWG524327 R589863 JU589863 TQ589863 ADM589863 ANI589863 AXE589863 BHA589863 BQW589863 CAS589863 CKO589863 CUK589863 DEG589863 DOC589863 DXY589863 EHU589863 ERQ589863 FBM589863 FLI589863 FVE589863 GFA589863 GOW589863 GYS589863 HIO589863 HSK589863 ICG589863 IMC589863 IVY589863 JFU589863 JPQ589863 JZM589863 KJI589863 KTE589863 LDA589863 LMW589863 LWS589863 MGO589863 MQK589863 NAG589863 NKC589863 NTY589863 ODU589863 ONQ589863 OXM589863 PHI589863 PRE589863 QBA589863 QKW589863 QUS589863 REO589863 ROK589863 RYG589863 SIC589863 SRY589863 TBU589863 TLQ589863 TVM589863 UFI589863 UPE589863 UZA589863 VIW589863 VSS589863 WCO589863 WMK589863 WWG589863 R655399 JU655399 TQ655399 ADM655399 ANI655399 AXE655399 BHA655399 BQW655399 CAS655399 CKO655399 CUK655399 DEG655399 DOC655399 DXY655399 EHU655399 ERQ655399 FBM655399 FLI655399 FVE655399 GFA655399 GOW655399 GYS655399 HIO655399 HSK655399 ICG655399 IMC655399 IVY655399 JFU655399 JPQ655399 JZM655399 KJI655399 KTE655399 LDA655399 LMW655399 LWS655399 MGO655399 MQK655399 NAG655399 NKC655399 NTY655399 ODU655399 ONQ655399 OXM655399 PHI655399 PRE655399 QBA655399 QKW655399 QUS655399 REO655399 ROK655399 RYG655399 SIC655399 SRY655399 TBU655399 TLQ655399 TVM655399 UFI655399 UPE655399 UZA655399 VIW655399 VSS655399 WCO655399 WMK655399 WWG655399 R720935 JU720935 TQ720935 ADM720935 ANI720935 AXE720935 BHA720935 BQW720935 CAS720935 CKO720935 CUK720935 DEG720935 DOC720935 DXY720935 EHU720935 ERQ720935 FBM720935 FLI720935 FVE720935 GFA720935 GOW720935 GYS720935 HIO720935 HSK720935 ICG720935 IMC720935 IVY720935 JFU720935 JPQ720935 JZM720935 KJI720935 KTE720935 LDA720935 LMW720935 LWS720935 MGO720935 MQK720935 NAG720935 NKC720935 NTY720935 ODU720935 ONQ720935 OXM720935 PHI720935 PRE720935 QBA720935 QKW720935 QUS720935 REO720935 ROK720935 RYG720935 SIC720935 SRY720935 TBU720935 TLQ720935 TVM720935 UFI720935 UPE720935 UZA720935 VIW720935 VSS720935 WCO720935 WMK720935 WWG720935 R786471 JU786471 TQ786471 ADM786471 ANI786471 AXE786471 BHA786471 BQW786471 CAS786471 CKO786471 CUK786471 DEG786471 DOC786471 DXY786471 EHU786471 ERQ786471 FBM786471 FLI786471 FVE786471 GFA786471 GOW786471 GYS786471 HIO786471 HSK786471 ICG786471 IMC786471 IVY786471 JFU786471 JPQ786471 JZM786471 KJI786471 KTE786471 LDA786471 LMW786471 LWS786471 MGO786471 MQK786471 NAG786471 NKC786471 NTY786471 ODU786471 ONQ786471 OXM786471 PHI786471 PRE786471 QBA786471 QKW786471 QUS786471 REO786471 ROK786471 RYG786471 SIC786471 SRY786471 TBU786471 TLQ786471 TVM786471 UFI786471 UPE786471 UZA786471 VIW786471 VSS786471 WCO786471 WMK786471 WWG786471 R852007 JU852007 TQ852007 ADM852007 ANI852007 AXE852007 BHA852007 BQW852007 CAS852007 CKO852007 CUK852007 DEG852007 DOC852007 DXY852007 EHU852007 ERQ852007 FBM852007 FLI852007 FVE852007 GFA852007 GOW852007 GYS852007 HIO852007 HSK852007 ICG852007 IMC852007 IVY852007 JFU852007 JPQ852007 JZM852007 KJI852007 KTE852007 LDA852007 LMW852007 LWS852007 MGO852007 MQK852007 NAG852007 NKC852007 NTY852007 ODU852007 ONQ852007 OXM852007 PHI852007 PRE852007 QBA852007 QKW852007 QUS852007 REO852007 ROK852007 RYG852007 SIC852007 SRY852007 TBU852007 TLQ852007 TVM852007 UFI852007 UPE852007 UZA852007 VIW852007 VSS852007 WCO852007 WMK852007 WWG852007 R917543 JU917543 TQ917543 ADM917543 ANI917543 AXE917543 BHA917543 BQW917543 CAS917543 CKO917543 CUK917543 DEG917543 DOC917543 DXY917543 EHU917543 ERQ917543 FBM917543 FLI917543 FVE917543 GFA917543 GOW917543 GYS917543 HIO917543 HSK917543 ICG917543 IMC917543 IVY917543 JFU917543 JPQ917543 JZM917543 KJI917543 KTE917543 LDA917543 LMW917543 LWS917543 MGO917543 MQK917543 NAG917543 NKC917543 NTY917543 ODU917543 ONQ917543 OXM917543 PHI917543 PRE917543 QBA917543 QKW917543 QUS917543 REO917543 ROK917543 RYG917543 SIC917543 SRY917543 TBU917543 TLQ917543 TVM917543 UFI917543 UPE917543 UZA917543 VIW917543 VSS917543 WCO917543 WMK917543 WWG917543 R983079 JU983079 TQ983079 ADM983079 ANI983079 AXE983079 BHA983079 BQW983079 CAS983079 CKO983079 CUK983079 DEG983079 DOC983079 DXY983079 EHU983079 ERQ983079 FBM983079 FLI983079 FVE983079 GFA983079 GOW983079 GYS983079 HIO983079 HSK983079 ICG983079 IMC983079 IVY983079 JFU983079 JPQ983079 JZM983079 KJI983079 KTE983079 LDA983079 LMW983079 LWS983079 MGO983079 MQK983079 NAG983079 NKC983079 NTY983079 ODU983079 ONQ983079 OXM983079 PHI983079 PRE983079 QBA983079 QKW983079 QUS983079 REO983079 ROK983079 RYG983079 SIC983079 SRY983079 TBU983079 TLQ983079 TVM983079 UFI983079 UPE983079 UZA983079 VIW983079 VSS983079 WCO983079 WMK983079 WWG983079 WWI983079 T65575 JW65575 TS65575 ADO65575 ANK65575 AXG65575 BHC65575 BQY65575 CAU65575 CKQ65575 CUM65575 DEI65575 DOE65575 DYA65575 EHW65575 ERS65575 FBO65575 FLK65575 FVG65575 GFC65575 GOY65575 GYU65575 HIQ65575 HSM65575 ICI65575 IME65575 IWA65575 JFW65575 JPS65575 JZO65575 KJK65575 KTG65575 LDC65575 LMY65575 LWU65575 MGQ65575 MQM65575 NAI65575 NKE65575 NUA65575 ODW65575 ONS65575 OXO65575 PHK65575 PRG65575 QBC65575 QKY65575 QUU65575 REQ65575 ROM65575 RYI65575 SIE65575 SSA65575 TBW65575 TLS65575 TVO65575 UFK65575 UPG65575 UZC65575 VIY65575 VSU65575 WCQ65575 WMM65575 WWI65575 T131111 JW131111 TS131111 ADO131111 ANK131111 AXG131111 BHC131111 BQY131111 CAU131111 CKQ131111 CUM131111 DEI131111 DOE131111 DYA131111 EHW131111 ERS131111 FBO131111 FLK131111 FVG131111 GFC131111 GOY131111 GYU131111 HIQ131111 HSM131111 ICI131111 IME131111 IWA131111 JFW131111 JPS131111 JZO131111 KJK131111 KTG131111 LDC131111 LMY131111 LWU131111 MGQ131111 MQM131111 NAI131111 NKE131111 NUA131111 ODW131111 ONS131111 OXO131111 PHK131111 PRG131111 QBC131111 QKY131111 QUU131111 REQ131111 ROM131111 RYI131111 SIE131111 SSA131111 TBW131111 TLS131111 TVO131111 UFK131111 UPG131111 UZC131111 VIY131111 VSU131111 WCQ131111 WMM131111 WWI131111 T196647 JW196647 TS196647 ADO196647 ANK196647 AXG196647 BHC196647 BQY196647 CAU196647 CKQ196647 CUM196647 DEI196647 DOE196647 DYA196647 EHW196647 ERS196647 FBO196647 FLK196647 FVG196647 GFC196647 GOY196647 GYU196647 HIQ196647 HSM196647 ICI196647 IME196647 IWA196647 JFW196647 JPS196647 JZO196647 KJK196647 KTG196647 LDC196647 LMY196647 LWU196647 MGQ196647 MQM196647 NAI196647 NKE196647 NUA196647 ODW196647 ONS196647 OXO196647 PHK196647 PRG196647 QBC196647 QKY196647 QUU196647 REQ196647 ROM196647 RYI196647 SIE196647 SSA196647 TBW196647 TLS196647 TVO196647 UFK196647 UPG196647 UZC196647 VIY196647 VSU196647 WCQ196647 WMM196647 WWI196647 T262183 JW262183 TS262183 ADO262183 ANK262183 AXG262183 BHC262183 BQY262183 CAU262183 CKQ262183 CUM262183 DEI262183 DOE262183 DYA262183 EHW262183 ERS262183 FBO262183 FLK262183 FVG262183 GFC262183 GOY262183 GYU262183 HIQ262183 HSM262183 ICI262183 IME262183 IWA262183 JFW262183 JPS262183 JZO262183 KJK262183 KTG262183 LDC262183 LMY262183 LWU262183 MGQ262183 MQM262183 NAI262183 NKE262183 NUA262183 ODW262183 ONS262183 OXO262183 PHK262183 PRG262183 QBC262183 QKY262183 QUU262183 REQ262183 ROM262183 RYI262183 SIE262183 SSA262183 TBW262183 TLS262183 TVO262183 UFK262183 UPG262183 UZC262183 VIY262183 VSU262183 WCQ262183 WMM262183 WWI262183 T327719 JW327719 TS327719 ADO327719 ANK327719 AXG327719 BHC327719 BQY327719 CAU327719 CKQ327719 CUM327719 DEI327719 DOE327719 DYA327719 EHW327719 ERS327719 FBO327719 FLK327719 FVG327719 GFC327719 GOY327719 GYU327719 HIQ327719 HSM327719 ICI327719 IME327719 IWA327719 JFW327719 JPS327719 JZO327719 KJK327719 KTG327719 LDC327719 LMY327719 LWU327719 MGQ327719 MQM327719 NAI327719 NKE327719 NUA327719 ODW327719 ONS327719 OXO327719 PHK327719 PRG327719 QBC327719 QKY327719 QUU327719 REQ327719 ROM327719 RYI327719 SIE327719 SSA327719 TBW327719 TLS327719 TVO327719 UFK327719 UPG327719 UZC327719 VIY327719 VSU327719 WCQ327719 WMM327719 WWI327719 T393255 JW393255 TS393255 ADO393255 ANK393255 AXG393255 BHC393255 BQY393255 CAU393255 CKQ393255 CUM393255 DEI393255 DOE393255 DYA393255 EHW393255 ERS393255 FBO393255 FLK393255 FVG393255 GFC393255 GOY393255 GYU393255 HIQ393255 HSM393255 ICI393255 IME393255 IWA393255 JFW393255 JPS393255 JZO393255 KJK393255 KTG393255 LDC393255 LMY393255 LWU393255 MGQ393255 MQM393255 NAI393255 NKE393255 NUA393255 ODW393255 ONS393255 OXO393255 PHK393255 PRG393255 QBC393255 QKY393255 QUU393255 REQ393255 ROM393255 RYI393255 SIE393255 SSA393255 TBW393255 TLS393255 TVO393255 UFK393255 UPG393255 UZC393255 VIY393255 VSU393255 WCQ393255 WMM393255 WWI393255 T458791 JW458791 TS458791 ADO458791 ANK458791 AXG458791 BHC458791 BQY458791 CAU458791 CKQ458791 CUM458791 DEI458791 DOE458791 DYA458791 EHW458791 ERS458791 FBO458791 FLK458791 FVG458791 GFC458791 GOY458791 GYU458791 HIQ458791 HSM458791 ICI458791 IME458791 IWA458791 JFW458791 JPS458791 JZO458791 KJK458791 KTG458791 LDC458791 LMY458791 LWU458791 MGQ458791 MQM458791 NAI458791 NKE458791 NUA458791 ODW458791 ONS458791 OXO458791 PHK458791 PRG458791 QBC458791 QKY458791 QUU458791 REQ458791 ROM458791 RYI458791 SIE458791 SSA458791 TBW458791 TLS458791 TVO458791 UFK458791 UPG458791 UZC458791 VIY458791 VSU458791 WCQ458791 WMM458791 WWI458791 T524327 JW524327 TS524327 ADO524327 ANK524327 AXG524327 BHC524327 BQY524327 CAU524327 CKQ524327 CUM524327 DEI524327 DOE524327 DYA524327 EHW524327 ERS524327 FBO524327 FLK524327 FVG524327 GFC524327 GOY524327 GYU524327 HIQ524327 HSM524327 ICI524327 IME524327 IWA524327 JFW524327 JPS524327 JZO524327 KJK524327 KTG524327 LDC524327 LMY524327 LWU524327 MGQ524327 MQM524327 NAI524327 NKE524327 NUA524327 ODW524327 ONS524327 OXO524327 PHK524327 PRG524327 QBC524327 QKY524327 QUU524327 REQ524327 ROM524327 RYI524327 SIE524327 SSA524327 TBW524327 TLS524327 TVO524327 UFK524327 UPG524327 UZC524327 VIY524327 VSU524327 WCQ524327 WMM524327 WWI524327 T589863 JW589863 TS589863 ADO589863 ANK589863 AXG589863 BHC589863 BQY589863 CAU589863 CKQ589863 CUM589863 DEI589863 DOE589863 DYA589863 EHW589863 ERS589863 FBO589863 FLK589863 FVG589863 GFC589863 GOY589863 GYU589863 HIQ589863 HSM589863 ICI589863 IME589863 IWA589863 JFW589863 JPS589863 JZO589863 KJK589863 KTG589863 LDC589863 LMY589863 LWU589863 MGQ589863 MQM589863 NAI589863 NKE589863 NUA589863 ODW589863 ONS589863 OXO589863 PHK589863 PRG589863 QBC589863 QKY589863 QUU589863 REQ589863 ROM589863 RYI589863 SIE589863 SSA589863 TBW589863 TLS589863 TVO589863 UFK589863 UPG589863 UZC589863 VIY589863 VSU589863 WCQ589863 WMM589863 WWI589863 T655399 JW655399 TS655399 ADO655399 ANK655399 AXG655399 BHC655399 BQY655399 CAU655399 CKQ655399 CUM655399 DEI655399 DOE655399 DYA655399 EHW655399 ERS655399 FBO655399 FLK655399 FVG655399 GFC655399 GOY655399 GYU655399 HIQ655399 HSM655399 ICI655399 IME655399 IWA655399 JFW655399 JPS655399 JZO655399 KJK655399 KTG655399 LDC655399 LMY655399 LWU655399 MGQ655399 MQM655399 NAI655399 NKE655399 NUA655399 ODW655399 ONS655399 OXO655399 PHK655399 PRG655399 QBC655399 QKY655399 QUU655399 REQ655399 ROM655399 RYI655399 SIE655399 SSA655399 TBW655399 TLS655399 TVO655399 UFK655399 UPG655399 UZC655399 VIY655399 VSU655399 WCQ655399 WMM655399 WWI655399 T720935 JW720935 TS720935 ADO720935 ANK720935 AXG720935 BHC720935 BQY720935 CAU720935 CKQ720935 CUM720935 DEI720935 DOE720935 DYA720935 EHW720935 ERS720935 FBO720935 FLK720935 FVG720935 GFC720935 GOY720935 GYU720935 HIQ720935 HSM720935 ICI720935 IME720935 IWA720935 JFW720935 JPS720935 JZO720935 KJK720935 KTG720935 LDC720935 LMY720935 LWU720935 MGQ720935 MQM720935 NAI720935 NKE720935 NUA720935 ODW720935 ONS720935 OXO720935 PHK720935 PRG720935 QBC720935 QKY720935 QUU720935 REQ720935 ROM720935 RYI720935 SIE720935 SSA720935 TBW720935 TLS720935 TVO720935 UFK720935 UPG720935 UZC720935 VIY720935 VSU720935 WCQ720935 WMM720935 WWI720935 T786471 JW786471 TS786471 ADO786471 ANK786471 AXG786471 BHC786471 BQY786471 CAU786471 CKQ786471 CUM786471 DEI786471 DOE786471 DYA786471 EHW786471 ERS786471 FBO786471 FLK786471 FVG786471 GFC786471 GOY786471 GYU786471 HIQ786471 HSM786471 ICI786471 IME786471 IWA786471 JFW786471 JPS786471 JZO786471 KJK786471 KTG786471 LDC786471 LMY786471 LWU786471 MGQ786471 MQM786471 NAI786471 NKE786471 NUA786471 ODW786471 ONS786471 OXO786471 PHK786471 PRG786471 QBC786471 QKY786471 QUU786471 REQ786471 ROM786471 RYI786471 SIE786471 SSA786471 TBW786471 TLS786471 TVO786471 UFK786471 UPG786471 UZC786471 VIY786471 VSU786471 WCQ786471 WMM786471 WWI786471 T852007 JW852007 TS852007 ADO852007 ANK852007 AXG852007 BHC852007 BQY852007 CAU852007 CKQ852007 CUM852007 DEI852007 DOE852007 DYA852007 EHW852007 ERS852007 FBO852007 FLK852007 FVG852007 GFC852007 GOY852007 GYU852007 HIQ852007 HSM852007 ICI852007 IME852007 IWA852007 JFW852007 JPS852007 JZO852007 KJK852007 KTG852007 LDC852007 LMY852007 LWU852007 MGQ852007 MQM852007 NAI852007 NKE852007 NUA852007 ODW852007 ONS852007 OXO852007 PHK852007 PRG852007 QBC852007 QKY852007 QUU852007 REQ852007 ROM852007 RYI852007 SIE852007 SSA852007 TBW852007 TLS852007 TVO852007 UFK852007 UPG852007 UZC852007 VIY852007 VSU852007 WCQ852007 WMM852007 WWI852007 T917543 JW917543 TS917543 ADO917543 ANK917543 AXG917543 BHC917543 BQY917543 CAU917543 CKQ917543 CUM917543 DEI917543 DOE917543 DYA917543 EHW917543 ERS917543 FBO917543 FLK917543 FVG917543 GFC917543 GOY917543 GYU917543 HIQ917543 HSM917543 ICI917543 IME917543 IWA917543 JFW917543 JPS917543 JZO917543 KJK917543 KTG917543 LDC917543 LMY917543 LWU917543 MGQ917543 MQM917543 NAI917543 NKE917543 NUA917543 ODW917543 ONS917543 OXO917543 PHK917543 PRG917543 QBC917543 QKY917543 QUU917543 REQ917543 ROM917543 RYI917543 SIE917543 SSA917543 TBW917543 TLS917543 TVO917543 UFK917543 UPG917543 UZC917543 VIY917543 VSU917543 WCQ917543 WMM917543 WWI917543 T983079 JW983079 TS983079 ADO983079 ANK983079 AXG983079 BHC983079 BQY983079 CAU983079 CKQ983079 CUM983079 DEI983079 DOE983079 DYA983079 EHW983079 ERS983079 FBO983079 FLK983079 FVG983079 GFC983079 GOY983079 GYU983079 HIQ983079 HSM983079 ICI983079 IME983079 IWA983079 JFW983079 JPS983079 JZO983079 KJK983079 KTG983079 LDC983079 LMY983079 LWU983079 MGQ983079 MQM983079 NAI983079 NKE983079 NUA983079 ODW983079 ONS983079 OXO983079 PHK983079 PRG983079 QBC983079 QKY983079 QUU983079 REQ983079 ROM983079 RYI983079 SIE983079 SSA983079 TBW983079 TLS983079 TVO983079 UFK983079 UPG983079 UZC983079 VIY983079 VSU983079 WCQ983079 WMM983079 JU43 TQ43 ADM43 ANI43 AXE43 BHA43 BQW43 CAS43 CKO43 CUK43 DEG43 DOC43 DXY43 EHU43 ERQ43 FBM43 FLI43 FVE43 GFA43 GOW43 GYS43 HIO43 HSK43 ICG43 IMC43 IVY43 JFU43 JPQ43 JZM43 KJI43 KTE43 LDA43 LMW43 LWS43 MGO43 MQK43 NAG43 NKC43 NTY43 ODU43 ONQ43 OXM43 PHI43 PRE43 QBA43 QKW43 QUS43 REO43 ROK43 RYG43 SIC43 SRY43 TBU43 TLQ43 TVM43 UFI43 UPE43 UZA43 VIW43 VSS43 WCO43 WMK43 WWG43 T43 JW43 TS43 ADO43 ANK43 AXG43 BHC43 BQY43 CAU43 CKQ43 CUM43 DEI43 DOE43 DYA43 EHW43 ERS43 FBO43 FLK43 FVG43 GFC43 GOY43 GYU43 HIQ43 HSM43 ICI43 IME43 IWA43 JFW43 JPS43 JZO43 KJK43 KTG43 LDC43 LMY43 LWU43 MGQ43 MQM43 NAI43 NKE43 NUA43 ODW43 ONS43 OXO43 PHK43 PRG43 QBC43 QKY43 QUU43 REQ43 ROM43 RYI43 SIE43 SSA43 TBW43 TLS43 TVO43 UFK43 UPG43 UZC43 VIY43 VSU43 WCQ43 WMM43 WWI43 R43 WCQ24 VSU24 VIY24 UZC24 UPG24 UFK24 TVO24 TLS24 TBW24 SSA24 SIE24 RYI24 ROM24 REQ24 QUU24 QKY24 QBC24 PRG24 PHK24 OXO24 ONS24 ODW24 NUA24 NKE24 NAI24 MQM24 MGQ24 LWU24 LMY24 LDC24 KTG24 KJK24 JZO24 JPS24 JFW24 IWA24 IME24 ICI24 HSM24 HIQ24 GYU24 GOY24 GFC24 FVG24 FLK24 FBO24 ERS24 EHW24 DYA24 DOE24 DEI24 CUM24 CKQ24 CAU24 BQY24 BHC24 AXG24 ANK24 ADO24 TS24 JW24 WWI24 WWG24 WMK24 WCO24 VSS24 VIW24 UZA24 UPE24 UFI24 TVM24 TLQ24 TBU24 SRY24 SIC24 RYG24 ROK24 REO24 QUS24 QKW24 QBA24 PRE24 PHI24 OXM24 ONQ24 ODU24 NTY24 NKC24 NAG24 MQK24 MGO24 LWS24 LMW24 LDA24 KTE24 KJI24 JZM24 JPQ24 JFU24 IVY24 IMC24 ICG24 HSK24 HIO24 GYS24 GOW24 GFA24 FVE24 FLI24 FBM24 ERQ24 EHU24 DXY24 DOC24 DEG24 CUK24 CKO24 CAS24 BQW24 BHA24 AXE24 ANI24 ADM24 TQ24 JU24 R24 WMM24 Y65575 Y131111 Y196647 Y262183 Y327719 Y393255 Y458791 Y524327 Y589863 Y655399 Y720935 Y786471 Y852007 Y917543 Y983079 AA65575 AA131111 AA196647 AA262183 AA327719 AA393255 AA458791 AA524327 AA589863 AA655399 AA720935 AA786471 AA852007 AA917543 AA983079 Y43 AA43 Y24 R28 WWI28 WMM28 WCQ28 VSU28 VIY28 UZC28 UPG28 UFK28 TVO28 TLS28 TBW28 SSA28 SIE28 RYI28 ROM28 REQ28 QUU28 QKY28 QBC28 PRG28 PHK28 OXO28 ONS28 ODW28 NUA28 NKE28 NAI28 MQM28 MGQ28 LWU28 LMY28 LDC28 KTG28 KJK28 JZO28 JPS28 JFW28 IWA28 IME28 ICI28 HSM28 HIQ28 GYU28 GOY28 GFC28 FVG28 FLK28 FBO28 ERS28 EHW28 DYA28 DOE28 DEI28 CUM28 CKQ28 CAU28 BQY28 BHC28 AXG28 ANK28 ADO28 TS28 JW28 T28 WWG28 WMK28 WCO28 VSS28 VIW28 UZA28 UPE28 UFI28 TVM28 TLQ28 TBU28 SRY28 SIC28 RYG28 ROK28 REO28 QUS28 QKW28 QBA28 PRE28 PHI28 OXM28 ONQ28 ODU28 NTY28 NKC28 NAG28 MQK28 MGO28 LWS28 LMW28 LDA28 KTE28 KJI28 JZM28 JPQ28 JFU28 IVY28 IMC28 ICG28 HSK28 HIO28 GYS28 GOW28 GFA28 FVE28 FLI28 FBM28 ERQ28 EHU28 DXY28 DOC28 DEG28 CUK28 CKO28 CAS28 BQW28 BHA28 AXE28 ANI28 ADM28 TQ28 JU28 Y28 AA28 R32 WWI32 WMM32 WCQ32 VSU32 VIY32 UZC32 UPG32 UFK32 TVO32 TLS32 TBW32 SSA32 SIE32 RYI32 ROM32 REQ32 QUU32 QKY32 QBC32 PRG32 PHK32 OXO32 ONS32 ODW32 NUA32 NKE32 NAI32 MQM32 MGQ32 LWU32 LMY32 LDC32 KTG32 KJK32 JZO32 JPS32 JFW32 IWA32 IME32 ICI32 HSM32 HIQ32 GYU32 GOY32 GFC32 FVG32 FLK32 FBO32 ERS32 EHW32 DYA32 DOE32 DEI32 CUM32 CKQ32 CAU32 BQY32 BHC32 AXG32 ANK32 ADO32 TS32 JW32 T32 WWG32 WMK32 WCO32 VSS32 VIW32 UZA32 UPE32 UFI32 TVM32 TLQ32 TBU32 SRY32 SIC32 RYG32 ROK32 REO32 QUS32 QKW32 QBA32 PRE32 PHI32 OXM32 ONQ32 ODU32 NTY32 NKC32 NAG32 MQK32 MGO32 LWS32 LMW32 LDA32 KTE32 KJI32 JZM32 JPQ32 JFU32 IVY32 IMC32 ICG32 HSK32 HIO32 GYS32 GOW32 GFA32 FVE32 FLI32 FBM32 ERQ32 EHU32 DXY32 DOC32 DEG32 CUK32 CKO32 CAS32 BQW32 BHA32 AXE32 ANI32 ADM32 TQ32 JU32 Y32 AA32"/>
    <dataValidation type="list" allowBlank="1" showInputMessage="1" showErrorMessage="1" errorTitle="Ошибка" error="Выберите значение из списка" sqref="WWB983079 M65575 JP65575 TL65575 ADH65575 AND65575 AWZ65575 BGV65575 BQR65575 CAN65575 CKJ65575 CUF65575 DEB65575 DNX65575 DXT65575 EHP65575 ERL65575 FBH65575 FLD65575 FUZ65575 GEV65575 GOR65575 GYN65575 HIJ65575 HSF65575 ICB65575 ILX65575 IVT65575 JFP65575 JPL65575 JZH65575 KJD65575 KSZ65575 LCV65575 LMR65575 LWN65575 MGJ65575 MQF65575 NAB65575 NJX65575 NTT65575 ODP65575 ONL65575 OXH65575 PHD65575 PQZ65575 QAV65575 QKR65575 QUN65575 REJ65575 ROF65575 RYB65575 SHX65575 SRT65575 TBP65575 TLL65575 TVH65575 UFD65575 UOZ65575 UYV65575 VIR65575 VSN65575 WCJ65575 WMF65575 WWB65575 M131111 JP131111 TL131111 ADH131111 AND131111 AWZ131111 BGV131111 BQR131111 CAN131111 CKJ131111 CUF131111 DEB131111 DNX131111 DXT131111 EHP131111 ERL131111 FBH131111 FLD131111 FUZ131111 GEV131111 GOR131111 GYN131111 HIJ131111 HSF131111 ICB131111 ILX131111 IVT131111 JFP131111 JPL131111 JZH131111 KJD131111 KSZ131111 LCV131111 LMR131111 LWN131111 MGJ131111 MQF131111 NAB131111 NJX131111 NTT131111 ODP131111 ONL131111 OXH131111 PHD131111 PQZ131111 QAV131111 QKR131111 QUN131111 REJ131111 ROF131111 RYB131111 SHX131111 SRT131111 TBP131111 TLL131111 TVH131111 UFD131111 UOZ131111 UYV131111 VIR131111 VSN131111 WCJ131111 WMF131111 WWB131111 M196647 JP196647 TL196647 ADH196647 AND196647 AWZ196647 BGV196647 BQR196647 CAN196647 CKJ196647 CUF196647 DEB196647 DNX196647 DXT196647 EHP196647 ERL196647 FBH196647 FLD196647 FUZ196647 GEV196647 GOR196647 GYN196647 HIJ196647 HSF196647 ICB196647 ILX196647 IVT196647 JFP196647 JPL196647 JZH196647 KJD196647 KSZ196647 LCV196647 LMR196647 LWN196647 MGJ196647 MQF196647 NAB196647 NJX196647 NTT196647 ODP196647 ONL196647 OXH196647 PHD196647 PQZ196647 QAV196647 QKR196647 QUN196647 REJ196647 ROF196647 RYB196647 SHX196647 SRT196647 TBP196647 TLL196647 TVH196647 UFD196647 UOZ196647 UYV196647 VIR196647 VSN196647 WCJ196647 WMF196647 WWB196647 M262183 JP262183 TL262183 ADH262183 AND262183 AWZ262183 BGV262183 BQR262183 CAN262183 CKJ262183 CUF262183 DEB262183 DNX262183 DXT262183 EHP262183 ERL262183 FBH262183 FLD262183 FUZ262183 GEV262183 GOR262183 GYN262183 HIJ262183 HSF262183 ICB262183 ILX262183 IVT262183 JFP262183 JPL262183 JZH262183 KJD262183 KSZ262183 LCV262183 LMR262183 LWN262183 MGJ262183 MQF262183 NAB262183 NJX262183 NTT262183 ODP262183 ONL262183 OXH262183 PHD262183 PQZ262183 QAV262183 QKR262183 QUN262183 REJ262183 ROF262183 RYB262183 SHX262183 SRT262183 TBP262183 TLL262183 TVH262183 UFD262183 UOZ262183 UYV262183 VIR262183 VSN262183 WCJ262183 WMF262183 WWB262183 M327719 JP327719 TL327719 ADH327719 AND327719 AWZ327719 BGV327719 BQR327719 CAN327719 CKJ327719 CUF327719 DEB327719 DNX327719 DXT327719 EHP327719 ERL327719 FBH327719 FLD327719 FUZ327719 GEV327719 GOR327719 GYN327719 HIJ327719 HSF327719 ICB327719 ILX327719 IVT327719 JFP327719 JPL327719 JZH327719 KJD327719 KSZ327719 LCV327719 LMR327719 LWN327719 MGJ327719 MQF327719 NAB327719 NJX327719 NTT327719 ODP327719 ONL327719 OXH327719 PHD327719 PQZ327719 QAV327719 QKR327719 QUN327719 REJ327719 ROF327719 RYB327719 SHX327719 SRT327719 TBP327719 TLL327719 TVH327719 UFD327719 UOZ327719 UYV327719 VIR327719 VSN327719 WCJ327719 WMF327719 WWB327719 M393255 JP393255 TL393255 ADH393255 AND393255 AWZ393255 BGV393255 BQR393255 CAN393255 CKJ393255 CUF393255 DEB393255 DNX393255 DXT393255 EHP393255 ERL393255 FBH393255 FLD393255 FUZ393255 GEV393255 GOR393255 GYN393255 HIJ393255 HSF393255 ICB393255 ILX393255 IVT393255 JFP393255 JPL393255 JZH393255 KJD393255 KSZ393255 LCV393255 LMR393255 LWN393255 MGJ393255 MQF393255 NAB393255 NJX393255 NTT393255 ODP393255 ONL393255 OXH393255 PHD393255 PQZ393255 QAV393255 QKR393255 QUN393255 REJ393255 ROF393255 RYB393255 SHX393255 SRT393255 TBP393255 TLL393255 TVH393255 UFD393255 UOZ393255 UYV393255 VIR393255 VSN393255 WCJ393255 WMF393255 WWB393255 M458791 JP458791 TL458791 ADH458791 AND458791 AWZ458791 BGV458791 BQR458791 CAN458791 CKJ458791 CUF458791 DEB458791 DNX458791 DXT458791 EHP458791 ERL458791 FBH458791 FLD458791 FUZ458791 GEV458791 GOR458791 GYN458791 HIJ458791 HSF458791 ICB458791 ILX458791 IVT458791 JFP458791 JPL458791 JZH458791 KJD458791 KSZ458791 LCV458791 LMR458791 LWN458791 MGJ458791 MQF458791 NAB458791 NJX458791 NTT458791 ODP458791 ONL458791 OXH458791 PHD458791 PQZ458791 QAV458791 QKR458791 QUN458791 REJ458791 ROF458791 RYB458791 SHX458791 SRT458791 TBP458791 TLL458791 TVH458791 UFD458791 UOZ458791 UYV458791 VIR458791 VSN458791 WCJ458791 WMF458791 WWB458791 M524327 JP524327 TL524327 ADH524327 AND524327 AWZ524327 BGV524327 BQR524327 CAN524327 CKJ524327 CUF524327 DEB524327 DNX524327 DXT524327 EHP524327 ERL524327 FBH524327 FLD524327 FUZ524327 GEV524327 GOR524327 GYN524327 HIJ524327 HSF524327 ICB524327 ILX524327 IVT524327 JFP524327 JPL524327 JZH524327 KJD524327 KSZ524327 LCV524327 LMR524327 LWN524327 MGJ524327 MQF524327 NAB524327 NJX524327 NTT524327 ODP524327 ONL524327 OXH524327 PHD524327 PQZ524327 QAV524327 QKR524327 QUN524327 REJ524327 ROF524327 RYB524327 SHX524327 SRT524327 TBP524327 TLL524327 TVH524327 UFD524327 UOZ524327 UYV524327 VIR524327 VSN524327 WCJ524327 WMF524327 WWB524327 M589863 JP589863 TL589863 ADH589863 AND589863 AWZ589863 BGV589863 BQR589863 CAN589863 CKJ589863 CUF589863 DEB589863 DNX589863 DXT589863 EHP589863 ERL589863 FBH589863 FLD589863 FUZ589863 GEV589863 GOR589863 GYN589863 HIJ589863 HSF589863 ICB589863 ILX589863 IVT589863 JFP589863 JPL589863 JZH589863 KJD589863 KSZ589863 LCV589863 LMR589863 LWN589863 MGJ589863 MQF589863 NAB589863 NJX589863 NTT589863 ODP589863 ONL589863 OXH589863 PHD589863 PQZ589863 QAV589863 QKR589863 QUN589863 REJ589863 ROF589863 RYB589863 SHX589863 SRT589863 TBP589863 TLL589863 TVH589863 UFD589863 UOZ589863 UYV589863 VIR589863 VSN589863 WCJ589863 WMF589863 WWB589863 M655399 JP655399 TL655399 ADH655399 AND655399 AWZ655399 BGV655399 BQR655399 CAN655399 CKJ655399 CUF655399 DEB655399 DNX655399 DXT655399 EHP655399 ERL655399 FBH655399 FLD655399 FUZ655399 GEV655399 GOR655399 GYN655399 HIJ655399 HSF655399 ICB655399 ILX655399 IVT655399 JFP655399 JPL655399 JZH655399 KJD655399 KSZ655399 LCV655399 LMR655399 LWN655399 MGJ655399 MQF655399 NAB655399 NJX655399 NTT655399 ODP655399 ONL655399 OXH655399 PHD655399 PQZ655399 QAV655399 QKR655399 QUN655399 REJ655399 ROF655399 RYB655399 SHX655399 SRT655399 TBP655399 TLL655399 TVH655399 UFD655399 UOZ655399 UYV655399 VIR655399 VSN655399 WCJ655399 WMF655399 WWB655399 M720935 JP720935 TL720935 ADH720935 AND720935 AWZ720935 BGV720935 BQR720935 CAN720935 CKJ720935 CUF720935 DEB720935 DNX720935 DXT720935 EHP720935 ERL720935 FBH720935 FLD720935 FUZ720935 GEV720935 GOR720935 GYN720935 HIJ720935 HSF720935 ICB720935 ILX720935 IVT720935 JFP720935 JPL720935 JZH720935 KJD720935 KSZ720935 LCV720935 LMR720935 LWN720935 MGJ720935 MQF720935 NAB720935 NJX720935 NTT720935 ODP720935 ONL720935 OXH720935 PHD720935 PQZ720935 QAV720935 QKR720935 QUN720935 REJ720935 ROF720935 RYB720935 SHX720935 SRT720935 TBP720935 TLL720935 TVH720935 UFD720935 UOZ720935 UYV720935 VIR720935 VSN720935 WCJ720935 WMF720935 WWB720935 M786471 JP786471 TL786471 ADH786471 AND786471 AWZ786471 BGV786471 BQR786471 CAN786471 CKJ786471 CUF786471 DEB786471 DNX786471 DXT786471 EHP786471 ERL786471 FBH786471 FLD786471 FUZ786471 GEV786471 GOR786471 GYN786471 HIJ786471 HSF786471 ICB786471 ILX786471 IVT786471 JFP786471 JPL786471 JZH786471 KJD786471 KSZ786471 LCV786471 LMR786471 LWN786471 MGJ786471 MQF786471 NAB786471 NJX786471 NTT786471 ODP786471 ONL786471 OXH786471 PHD786471 PQZ786471 QAV786471 QKR786471 QUN786471 REJ786471 ROF786471 RYB786471 SHX786471 SRT786471 TBP786471 TLL786471 TVH786471 UFD786471 UOZ786471 UYV786471 VIR786471 VSN786471 WCJ786471 WMF786471 WWB786471 M852007 JP852007 TL852007 ADH852007 AND852007 AWZ852007 BGV852007 BQR852007 CAN852007 CKJ852007 CUF852007 DEB852007 DNX852007 DXT852007 EHP852007 ERL852007 FBH852007 FLD852007 FUZ852007 GEV852007 GOR852007 GYN852007 HIJ852007 HSF852007 ICB852007 ILX852007 IVT852007 JFP852007 JPL852007 JZH852007 KJD852007 KSZ852007 LCV852007 LMR852007 LWN852007 MGJ852007 MQF852007 NAB852007 NJX852007 NTT852007 ODP852007 ONL852007 OXH852007 PHD852007 PQZ852007 QAV852007 QKR852007 QUN852007 REJ852007 ROF852007 RYB852007 SHX852007 SRT852007 TBP852007 TLL852007 TVH852007 UFD852007 UOZ852007 UYV852007 VIR852007 VSN852007 WCJ852007 WMF852007 WWB852007 M917543 JP917543 TL917543 ADH917543 AND917543 AWZ917543 BGV917543 BQR917543 CAN917543 CKJ917543 CUF917543 DEB917543 DNX917543 DXT917543 EHP917543 ERL917543 FBH917543 FLD917543 FUZ917543 GEV917543 GOR917543 GYN917543 HIJ917543 HSF917543 ICB917543 ILX917543 IVT917543 JFP917543 JPL917543 JZH917543 KJD917543 KSZ917543 LCV917543 LMR917543 LWN917543 MGJ917543 MQF917543 NAB917543 NJX917543 NTT917543 ODP917543 ONL917543 OXH917543 PHD917543 PQZ917543 QAV917543 QKR917543 QUN917543 REJ917543 ROF917543 RYB917543 SHX917543 SRT917543 TBP917543 TLL917543 TVH917543 UFD917543 UOZ917543 UYV917543 VIR917543 VSN917543 WCJ917543 WMF917543 WWB917543 M983079 JP983079 TL983079 ADH983079 AND983079 AWZ983079 BGV983079 BQR983079 CAN983079 CKJ983079 CUF983079 DEB983079 DNX983079 DXT983079 EHP983079 ERL983079 FBH983079 FLD983079 FUZ983079 GEV983079 GOR983079 GYN983079 HIJ983079 HSF983079 ICB983079 ILX983079 IVT983079 JFP983079 JPL983079 JZH983079 KJD983079 KSZ983079 LCV983079 LMR983079 LWN983079 MGJ983079 MQF983079 NAB983079 NJX983079 NTT983079 ODP983079 ONL983079 OXH983079 PHD983079 PQZ983079 QAV983079 QKR983079 QUN983079 REJ983079 ROF983079 RYB983079 SHX983079 SRT983079 TBP983079 TLL983079 TVH983079 UFD983079 UOZ983079 UYV983079 VIR983079 VSN983079 WCJ983079 WMF983079 BGV43 BQR43 CAN43 CKJ43 CUF43 DEB43 DNX43 DXT43 EHP43 ERL43 FBH43 FLD43 FUZ43 GEV43 GOR43 GYN43 HIJ43 HSF43 ICB43 ILX43 IVT43 JFP43 JPL43 JZH43 KJD43 KSZ43 LCV43 LMR43 LWN43 MGJ43 MQF43 NAB43 NJX43 NTT43 ODP43 ONL43 OXH43 PHD43 PQZ43 QAV43 QKR43 QUN43 REJ43 ROF43 RYB43 SHX43 SRT43 TBP43 TLL43 TVH43 UFD43 UOZ43 UYV43 VIR43 VSN43 WCJ43 WMF43 WWB43 M43 AWZ43 AND43 ADH43 TL43 JP43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M24 WWB24 WMF24 JP28 TL28 ADH28 AND28 AWZ28 M28 WWB28 WMF28 WCJ28 VSN28 VIR28 UYV28 UOZ28 UFD28 TVH28 TLL28 TBP28 SRT28 SHX28 RYB28 ROF28 REJ28 QUN28 QKR28 QAV28 PQZ28 PHD28 OXH28 ONL28 ODP28 NTT28 NJX28 NAB28 MQF28 MGJ28 LWN28 LMR28 LCV28 KSZ28 KJD28 JZH28 JPL28 JFP28 IVT28 ILX28 ICB28 HSF28 HIJ28 GYN28 GOR28 GEV28 FUZ28 FLD28 FBH28 ERL28 EHP28 DXT28 DNX28 DEB28 CUF28 CKJ28 CAN28 BQR28 BGV28 JP32 TL32 ADH32 AND32 AWZ32 M32 WWB32 WMF32 WCJ32 VSN32 VIR32 UYV32 UOZ32 UFD32 TVH32 TLL32 TBP32 SRT32 SHX32 RYB32 ROF32 REJ32 QUN32 QKR32 QAV32 PQZ32 PHD32 OXH32 ONL32 ODP32 NTT32 NJX32 NAB32 MQF32 MGJ32 LWN32 LMR32 LCV32 KSZ32 KJD32 JZH32 JPL32 JFP32 IVT32 ILX32 ICB32 HSF32 HIJ32 GYN32 GOR32 GEV32 FUZ32 FLD32 FBH32 ERL32 EHP32 DXT32 DNX32 DEB32 CUF32 CKJ32 CAN32 BQR32 BGV32">
      <formula1>kind_of_heat_transfer</formula1>
    </dataValidation>
    <dataValidation type="list" allowBlank="1" showInputMessage="1" errorTitle="Ошибка" error="Выберите значение из списка" prompt="Выберите значение из списка" sqref="JR65574:JY65574 TN65574:TU65574 ADJ65574:ADQ65574 ANF65574:ANM65574 AXB65574:AXI65574 BGX65574:BHE65574 BQT65574:BRA65574 CAP65574:CAW65574 CKL65574:CKS65574 CUH65574:CUO65574 DED65574:DEK65574 DNZ65574:DOG65574 DXV65574:DYC65574 EHR65574:EHY65574 ERN65574:ERU65574 FBJ65574:FBQ65574 FLF65574:FLM65574 FVB65574:FVI65574 GEX65574:GFE65574 GOT65574:GPA65574 GYP65574:GYW65574 HIL65574:HIS65574 HSH65574:HSO65574 ICD65574:ICK65574 ILZ65574:IMG65574 IVV65574:IWC65574 JFR65574:JFY65574 JPN65574:JPU65574 JZJ65574:JZQ65574 KJF65574:KJM65574 KTB65574:KTI65574 LCX65574:LDE65574 LMT65574:LNA65574 LWP65574:LWW65574 MGL65574:MGS65574 MQH65574:MQO65574 NAD65574:NAK65574 NJZ65574:NKG65574 NTV65574:NUC65574 ODR65574:ODY65574 ONN65574:ONU65574 OXJ65574:OXQ65574 PHF65574:PHM65574 PRB65574:PRI65574 QAX65574:QBE65574 QKT65574:QLA65574 QUP65574:QUW65574 REL65574:RES65574 ROH65574:ROO65574 RYD65574:RYK65574 SHZ65574:SIG65574 SRV65574:SSC65574 TBR65574:TBY65574 TLN65574:TLU65574 TVJ65574:TVQ65574 UFF65574:UFM65574 UPB65574:UPI65574 UYX65574:UZE65574 VIT65574:VJA65574 VSP65574:VSW65574 WCL65574:WCS65574 WMH65574:WMO65574 WWD65574:WWK65574 JR131110:JY131110 TN131110:TU131110 ADJ131110:ADQ131110 ANF131110:ANM131110 AXB131110:AXI131110 BGX131110:BHE131110 BQT131110:BRA131110 CAP131110:CAW131110 CKL131110:CKS131110 CUH131110:CUO131110 DED131110:DEK131110 DNZ131110:DOG131110 DXV131110:DYC131110 EHR131110:EHY131110 ERN131110:ERU131110 FBJ131110:FBQ131110 FLF131110:FLM131110 FVB131110:FVI131110 GEX131110:GFE131110 GOT131110:GPA131110 GYP131110:GYW131110 HIL131110:HIS131110 HSH131110:HSO131110 ICD131110:ICK131110 ILZ131110:IMG131110 IVV131110:IWC131110 JFR131110:JFY131110 JPN131110:JPU131110 JZJ131110:JZQ131110 KJF131110:KJM131110 KTB131110:KTI131110 LCX131110:LDE131110 LMT131110:LNA131110 LWP131110:LWW131110 MGL131110:MGS131110 MQH131110:MQO131110 NAD131110:NAK131110 NJZ131110:NKG131110 NTV131110:NUC131110 ODR131110:ODY131110 ONN131110:ONU131110 OXJ131110:OXQ131110 PHF131110:PHM131110 PRB131110:PRI131110 QAX131110:QBE131110 QKT131110:QLA131110 QUP131110:QUW131110 REL131110:RES131110 ROH131110:ROO131110 RYD131110:RYK131110 SHZ131110:SIG131110 SRV131110:SSC131110 TBR131110:TBY131110 TLN131110:TLU131110 TVJ131110:TVQ131110 UFF131110:UFM131110 UPB131110:UPI131110 UYX131110:UZE131110 VIT131110:VJA131110 VSP131110:VSW131110 WCL131110:WCS131110 WMH131110:WMO131110 WWD131110:WWK131110 JR196646:JY196646 TN196646:TU196646 ADJ196646:ADQ196646 ANF196646:ANM196646 AXB196646:AXI196646 BGX196646:BHE196646 BQT196646:BRA196646 CAP196646:CAW196646 CKL196646:CKS196646 CUH196646:CUO196646 DED196646:DEK196646 DNZ196646:DOG196646 DXV196646:DYC196646 EHR196646:EHY196646 ERN196646:ERU196646 FBJ196646:FBQ196646 FLF196646:FLM196646 FVB196646:FVI196646 GEX196646:GFE196646 GOT196646:GPA196646 GYP196646:GYW196646 HIL196646:HIS196646 HSH196646:HSO196646 ICD196646:ICK196646 ILZ196646:IMG196646 IVV196646:IWC196646 JFR196646:JFY196646 JPN196646:JPU196646 JZJ196646:JZQ196646 KJF196646:KJM196646 KTB196646:KTI196646 LCX196646:LDE196646 LMT196646:LNA196646 LWP196646:LWW196646 MGL196646:MGS196646 MQH196646:MQO196646 NAD196646:NAK196646 NJZ196646:NKG196646 NTV196646:NUC196646 ODR196646:ODY196646 ONN196646:ONU196646 OXJ196646:OXQ196646 PHF196646:PHM196646 PRB196646:PRI196646 QAX196646:QBE196646 QKT196646:QLA196646 QUP196646:QUW196646 REL196646:RES196646 ROH196646:ROO196646 RYD196646:RYK196646 SHZ196646:SIG196646 SRV196646:SSC196646 TBR196646:TBY196646 TLN196646:TLU196646 TVJ196646:TVQ196646 UFF196646:UFM196646 UPB196646:UPI196646 UYX196646:UZE196646 VIT196646:VJA196646 VSP196646:VSW196646 WCL196646:WCS196646 WMH196646:WMO196646 WWD196646:WWK196646 JR262182:JY262182 TN262182:TU262182 ADJ262182:ADQ262182 ANF262182:ANM262182 AXB262182:AXI262182 BGX262182:BHE262182 BQT262182:BRA262182 CAP262182:CAW262182 CKL262182:CKS262182 CUH262182:CUO262182 DED262182:DEK262182 DNZ262182:DOG262182 DXV262182:DYC262182 EHR262182:EHY262182 ERN262182:ERU262182 FBJ262182:FBQ262182 FLF262182:FLM262182 FVB262182:FVI262182 GEX262182:GFE262182 GOT262182:GPA262182 GYP262182:GYW262182 HIL262182:HIS262182 HSH262182:HSO262182 ICD262182:ICK262182 ILZ262182:IMG262182 IVV262182:IWC262182 JFR262182:JFY262182 JPN262182:JPU262182 JZJ262182:JZQ262182 KJF262182:KJM262182 KTB262182:KTI262182 LCX262182:LDE262182 LMT262182:LNA262182 LWP262182:LWW262182 MGL262182:MGS262182 MQH262182:MQO262182 NAD262182:NAK262182 NJZ262182:NKG262182 NTV262182:NUC262182 ODR262182:ODY262182 ONN262182:ONU262182 OXJ262182:OXQ262182 PHF262182:PHM262182 PRB262182:PRI262182 QAX262182:QBE262182 QKT262182:QLA262182 QUP262182:QUW262182 REL262182:RES262182 ROH262182:ROO262182 RYD262182:RYK262182 SHZ262182:SIG262182 SRV262182:SSC262182 TBR262182:TBY262182 TLN262182:TLU262182 TVJ262182:TVQ262182 UFF262182:UFM262182 UPB262182:UPI262182 UYX262182:UZE262182 VIT262182:VJA262182 VSP262182:VSW262182 WCL262182:WCS262182 WMH262182:WMO262182 WWD262182:WWK262182 JR327718:JY327718 TN327718:TU327718 ADJ327718:ADQ327718 ANF327718:ANM327718 AXB327718:AXI327718 BGX327718:BHE327718 BQT327718:BRA327718 CAP327718:CAW327718 CKL327718:CKS327718 CUH327718:CUO327718 DED327718:DEK327718 DNZ327718:DOG327718 DXV327718:DYC327718 EHR327718:EHY327718 ERN327718:ERU327718 FBJ327718:FBQ327718 FLF327718:FLM327718 FVB327718:FVI327718 GEX327718:GFE327718 GOT327718:GPA327718 GYP327718:GYW327718 HIL327718:HIS327718 HSH327718:HSO327718 ICD327718:ICK327718 ILZ327718:IMG327718 IVV327718:IWC327718 JFR327718:JFY327718 JPN327718:JPU327718 JZJ327718:JZQ327718 KJF327718:KJM327718 KTB327718:KTI327718 LCX327718:LDE327718 LMT327718:LNA327718 LWP327718:LWW327718 MGL327718:MGS327718 MQH327718:MQO327718 NAD327718:NAK327718 NJZ327718:NKG327718 NTV327718:NUC327718 ODR327718:ODY327718 ONN327718:ONU327718 OXJ327718:OXQ327718 PHF327718:PHM327718 PRB327718:PRI327718 QAX327718:QBE327718 QKT327718:QLA327718 QUP327718:QUW327718 REL327718:RES327718 ROH327718:ROO327718 RYD327718:RYK327718 SHZ327718:SIG327718 SRV327718:SSC327718 TBR327718:TBY327718 TLN327718:TLU327718 TVJ327718:TVQ327718 UFF327718:UFM327718 UPB327718:UPI327718 UYX327718:UZE327718 VIT327718:VJA327718 VSP327718:VSW327718 WCL327718:WCS327718 WMH327718:WMO327718 WWD327718:WWK327718 JR393254:JY393254 TN393254:TU393254 ADJ393254:ADQ393254 ANF393254:ANM393254 AXB393254:AXI393254 BGX393254:BHE393254 BQT393254:BRA393254 CAP393254:CAW393254 CKL393254:CKS393254 CUH393254:CUO393254 DED393254:DEK393254 DNZ393254:DOG393254 DXV393254:DYC393254 EHR393254:EHY393254 ERN393254:ERU393254 FBJ393254:FBQ393254 FLF393254:FLM393254 FVB393254:FVI393254 GEX393254:GFE393254 GOT393254:GPA393254 GYP393254:GYW393254 HIL393254:HIS393254 HSH393254:HSO393254 ICD393254:ICK393254 ILZ393254:IMG393254 IVV393254:IWC393254 JFR393254:JFY393254 JPN393254:JPU393254 JZJ393254:JZQ393254 KJF393254:KJM393254 KTB393254:KTI393254 LCX393254:LDE393254 LMT393254:LNA393254 LWP393254:LWW393254 MGL393254:MGS393254 MQH393254:MQO393254 NAD393254:NAK393254 NJZ393254:NKG393254 NTV393254:NUC393254 ODR393254:ODY393254 ONN393254:ONU393254 OXJ393254:OXQ393254 PHF393254:PHM393254 PRB393254:PRI393254 QAX393254:QBE393254 QKT393254:QLA393254 QUP393254:QUW393254 REL393254:RES393254 ROH393254:ROO393254 RYD393254:RYK393254 SHZ393254:SIG393254 SRV393254:SSC393254 TBR393254:TBY393254 TLN393254:TLU393254 TVJ393254:TVQ393254 UFF393254:UFM393254 UPB393254:UPI393254 UYX393254:UZE393254 VIT393254:VJA393254 VSP393254:VSW393254 WCL393254:WCS393254 WMH393254:WMO393254 WWD393254:WWK393254 JR458790:JY458790 TN458790:TU458790 ADJ458790:ADQ458790 ANF458790:ANM458790 AXB458790:AXI458790 BGX458790:BHE458790 BQT458790:BRA458790 CAP458790:CAW458790 CKL458790:CKS458790 CUH458790:CUO458790 DED458790:DEK458790 DNZ458790:DOG458790 DXV458790:DYC458790 EHR458790:EHY458790 ERN458790:ERU458790 FBJ458790:FBQ458790 FLF458790:FLM458790 FVB458790:FVI458790 GEX458790:GFE458790 GOT458790:GPA458790 GYP458790:GYW458790 HIL458790:HIS458790 HSH458790:HSO458790 ICD458790:ICK458790 ILZ458790:IMG458790 IVV458790:IWC458790 JFR458790:JFY458790 JPN458790:JPU458790 JZJ458790:JZQ458790 KJF458790:KJM458790 KTB458790:KTI458790 LCX458790:LDE458790 LMT458790:LNA458790 LWP458790:LWW458790 MGL458790:MGS458790 MQH458790:MQO458790 NAD458790:NAK458790 NJZ458790:NKG458790 NTV458790:NUC458790 ODR458790:ODY458790 ONN458790:ONU458790 OXJ458790:OXQ458790 PHF458790:PHM458790 PRB458790:PRI458790 QAX458790:QBE458790 QKT458790:QLA458790 QUP458790:QUW458790 REL458790:RES458790 ROH458790:ROO458790 RYD458790:RYK458790 SHZ458790:SIG458790 SRV458790:SSC458790 TBR458790:TBY458790 TLN458790:TLU458790 TVJ458790:TVQ458790 UFF458790:UFM458790 UPB458790:UPI458790 UYX458790:UZE458790 VIT458790:VJA458790 VSP458790:VSW458790 WCL458790:WCS458790 WMH458790:WMO458790 WWD458790:WWK458790 JR524326:JY524326 TN524326:TU524326 ADJ524326:ADQ524326 ANF524326:ANM524326 AXB524326:AXI524326 BGX524326:BHE524326 BQT524326:BRA524326 CAP524326:CAW524326 CKL524326:CKS524326 CUH524326:CUO524326 DED524326:DEK524326 DNZ524326:DOG524326 DXV524326:DYC524326 EHR524326:EHY524326 ERN524326:ERU524326 FBJ524326:FBQ524326 FLF524326:FLM524326 FVB524326:FVI524326 GEX524326:GFE524326 GOT524326:GPA524326 GYP524326:GYW524326 HIL524326:HIS524326 HSH524326:HSO524326 ICD524326:ICK524326 ILZ524326:IMG524326 IVV524326:IWC524326 JFR524326:JFY524326 JPN524326:JPU524326 JZJ524326:JZQ524326 KJF524326:KJM524326 KTB524326:KTI524326 LCX524326:LDE524326 LMT524326:LNA524326 LWP524326:LWW524326 MGL524326:MGS524326 MQH524326:MQO524326 NAD524326:NAK524326 NJZ524326:NKG524326 NTV524326:NUC524326 ODR524326:ODY524326 ONN524326:ONU524326 OXJ524326:OXQ524326 PHF524326:PHM524326 PRB524326:PRI524326 QAX524326:QBE524326 QKT524326:QLA524326 QUP524326:QUW524326 REL524326:RES524326 ROH524326:ROO524326 RYD524326:RYK524326 SHZ524326:SIG524326 SRV524326:SSC524326 TBR524326:TBY524326 TLN524326:TLU524326 TVJ524326:TVQ524326 UFF524326:UFM524326 UPB524326:UPI524326 UYX524326:UZE524326 VIT524326:VJA524326 VSP524326:VSW524326 WCL524326:WCS524326 WMH524326:WMO524326 WWD524326:WWK524326 JR589862:JY589862 TN589862:TU589862 ADJ589862:ADQ589862 ANF589862:ANM589862 AXB589862:AXI589862 BGX589862:BHE589862 BQT589862:BRA589862 CAP589862:CAW589862 CKL589862:CKS589862 CUH589862:CUO589862 DED589862:DEK589862 DNZ589862:DOG589862 DXV589862:DYC589862 EHR589862:EHY589862 ERN589862:ERU589862 FBJ589862:FBQ589862 FLF589862:FLM589862 FVB589862:FVI589862 GEX589862:GFE589862 GOT589862:GPA589862 GYP589862:GYW589862 HIL589862:HIS589862 HSH589862:HSO589862 ICD589862:ICK589862 ILZ589862:IMG589862 IVV589862:IWC589862 JFR589862:JFY589862 JPN589862:JPU589862 JZJ589862:JZQ589862 KJF589862:KJM589862 KTB589862:KTI589862 LCX589862:LDE589862 LMT589862:LNA589862 LWP589862:LWW589862 MGL589862:MGS589862 MQH589862:MQO589862 NAD589862:NAK589862 NJZ589862:NKG589862 NTV589862:NUC589862 ODR589862:ODY589862 ONN589862:ONU589862 OXJ589862:OXQ589862 PHF589862:PHM589862 PRB589862:PRI589862 QAX589862:QBE589862 QKT589862:QLA589862 QUP589862:QUW589862 REL589862:RES589862 ROH589862:ROO589862 RYD589862:RYK589862 SHZ589862:SIG589862 SRV589862:SSC589862 TBR589862:TBY589862 TLN589862:TLU589862 TVJ589862:TVQ589862 UFF589862:UFM589862 UPB589862:UPI589862 UYX589862:UZE589862 VIT589862:VJA589862 VSP589862:VSW589862 WCL589862:WCS589862 WMH589862:WMO589862 WWD589862:WWK589862 JR655398:JY655398 TN655398:TU655398 ADJ655398:ADQ655398 ANF655398:ANM655398 AXB655398:AXI655398 BGX655398:BHE655398 BQT655398:BRA655398 CAP655398:CAW655398 CKL655398:CKS655398 CUH655398:CUO655398 DED655398:DEK655398 DNZ655398:DOG655398 DXV655398:DYC655398 EHR655398:EHY655398 ERN655398:ERU655398 FBJ655398:FBQ655398 FLF655398:FLM655398 FVB655398:FVI655398 GEX655398:GFE655398 GOT655398:GPA655398 GYP655398:GYW655398 HIL655398:HIS655398 HSH655398:HSO655398 ICD655398:ICK655398 ILZ655398:IMG655398 IVV655398:IWC655398 JFR655398:JFY655398 JPN655398:JPU655398 JZJ655398:JZQ655398 KJF655398:KJM655398 KTB655398:KTI655398 LCX655398:LDE655398 LMT655398:LNA655398 LWP655398:LWW655398 MGL655398:MGS655398 MQH655398:MQO655398 NAD655398:NAK655398 NJZ655398:NKG655398 NTV655398:NUC655398 ODR655398:ODY655398 ONN655398:ONU655398 OXJ655398:OXQ655398 PHF655398:PHM655398 PRB655398:PRI655398 QAX655398:QBE655398 QKT655398:QLA655398 QUP655398:QUW655398 REL655398:RES655398 ROH655398:ROO655398 RYD655398:RYK655398 SHZ655398:SIG655398 SRV655398:SSC655398 TBR655398:TBY655398 TLN655398:TLU655398 TVJ655398:TVQ655398 UFF655398:UFM655398 UPB655398:UPI655398 UYX655398:UZE655398 VIT655398:VJA655398 VSP655398:VSW655398 WCL655398:WCS655398 WMH655398:WMO655398 WWD655398:WWK655398 JR720934:JY720934 TN720934:TU720934 ADJ720934:ADQ720934 ANF720934:ANM720934 AXB720934:AXI720934 BGX720934:BHE720934 BQT720934:BRA720934 CAP720934:CAW720934 CKL720934:CKS720934 CUH720934:CUO720934 DED720934:DEK720934 DNZ720934:DOG720934 DXV720934:DYC720934 EHR720934:EHY720934 ERN720934:ERU720934 FBJ720934:FBQ720934 FLF720934:FLM720934 FVB720934:FVI720934 GEX720934:GFE720934 GOT720934:GPA720934 GYP720934:GYW720934 HIL720934:HIS720934 HSH720934:HSO720934 ICD720934:ICK720934 ILZ720934:IMG720934 IVV720934:IWC720934 JFR720934:JFY720934 JPN720934:JPU720934 JZJ720934:JZQ720934 KJF720934:KJM720934 KTB720934:KTI720934 LCX720934:LDE720934 LMT720934:LNA720934 LWP720934:LWW720934 MGL720934:MGS720934 MQH720934:MQO720934 NAD720934:NAK720934 NJZ720934:NKG720934 NTV720934:NUC720934 ODR720934:ODY720934 ONN720934:ONU720934 OXJ720934:OXQ720934 PHF720934:PHM720934 PRB720934:PRI720934 QAX720934:QBE720934 QKT720934:QLA720934 QUP720934:QUW720934 REL720934:RES720934 ROH720934:ROO720934 RYD720934:RYK720934 SHZ720934:SIG720934 SRV720934:SSC720934 TBR720934:TBY720934 TLN720934:TLU720934 TVJ720934:TVQ720934 UFF720934:UFM720934 UPB720934:UPI720934 UYX720934:UZE720934 VIT720934:VJA720934 VSP720934:VSW720934 WCL720934:WCS720934 WMH720934:WMO720934 WWD720934:WWK720934 JR786470:JY786470 TN786470:TU786470 ADJ786470:ADQ786470 ANF786470:ANM786470 AXB786470:AXI786470 BGX786470:BHE786470 BQT786470:BRA786470 CAP786470:CAW786470 CKL786470:CKS786470 CUH786470:CUO786470 DED786470:DEK786470 DNZ786470:DOG786470 DXV786470:DYC786470 EHR786470:EHY786470 ERN786470:ERU786470 FBJ786470:FBQ786470 FLF786470:FLM786470 FVB786470:FVI786470 GEX786470:GFE786470 GOT786470:GPA786470 GYP786470:GYW786470 HIL786470:HIS786470 HSH786470:HSO786470 ICD786470:ICK786470 ILZ786470:IMG786470 IVV786470:IWC786470 JFR786470:JFY786470 JPN786470:JPU786470 JZJ786470:JZQ786470 KJF786470:KJM786470 KTB786470:KTI786470 LCX786470:LDE786470 LMT786470:LNA786470 LWP786470:LWW786470 MGL786470:MGS786470 MQH786470:MQO786470 NAD786470:NAK786470 NJZ786470:NKG786470 NTV786470:NUC786470 ODR786470:ODY786470 ONN786470:ONU786470 OXJ786470:OXQ786470 PHF786470:PHM786470 PRB786470:PRI786470 QAX786470:QBE786470 QKT786470:QLA786470 QUP786470:QUW786470 REL786470:RES786470 ROH786470:ROO786470 RYD786470:RYK786470 SHZ786470:SIG786470 SRV786470:SSC786470 TBR786470:TBY786470 TLN786470:TLU786470 TVJ786470:TVQ786470 UFF786470:UFM786470 UPB786470:UPI786470 UYX786470:UZE786470 VIT786470:VJA786470 VSP786470:VSW786470 WCL786470:WCS786470 WMH786470:WMO786470 WWD786470:WWK786470 JR852006:JY852006 TN852006:TU852006 ADJ852006:ADQ852006 ANF852006:ANM852006 AXB852006:AXI852006 BGX852006:BHE852006 BQT852006:BRA852006 CAP852006:CAW852006 CKL852006:CKS852006 CUH852006:CUO852006 DED852006:DEK852006 DNZ852006:DOG852006 DXV852006:DYC852006 EHR852006:EHY852006 ERN852006:ERU852006 FBJ852006:FBQ852006 FLF852006:FLM852006 FVB852006:FVI852006 GEX852006:GFE852006 GOT852006:GPA852006 GYP852006:GYW852006 HIL852006:HIS852006 HSH852006:HSO852006 ICD852006:ICK852006 ILZ852006:IMG852006 IVV852006:IWC852006 JFR852006:JFY852006 JPN852006:JPU852006 JZJ852006:JZQ852006 KJF852006:KJM852006 KTB852006:KTI852006 LCX852006:LDE852006 LMT852006:LNA852006 LWP852006:LWW852006 MGL852006:MGS852006 MQH852006:MQO852006 NAD852006:NAK852006 NJZ852006:NKG852006 NTV852006:NUC852006 ODR852006:ODY852006 ONN852006:ONU852006 OXJ852006:OXQ852006 PHF852006:PHM852006 PRB852006:PRI852006 QAX852006:QBE852006 QKT852006:QLA852006 QUP852006:QUW852006 REL852006:RES852006 ROH852006:ROO852006 RYD852006:RYK852006 SHZ852006:SIG852006 SRV852006:SSC852006 TBR852006:TBY852006 TLN852006:TLU852006 TVJ852006:TVQ852006 UFF852006:UFM852006 UPB852006:UPI852006 UYX852006:UZE852006 VIT852006:VJA852006 VSP852006:VSW852006 WCL852006:WCS852006 WMH852006:WMO852006 WWD852006:WWK852006 JR917542:JY917542 TN917542:TU917542 ADJ917542:ADQ917542 ANF917542:ANM917542 AXB917542:AXI917542 BGX917542:BHE917542 BQT917542:BRA917542 CAP917542:CAW917542 CKL917542:CKS917542 CUH917542:CUO917542 DED917542:DEK917542 DNZ917542:DOG917542 DXV917542:DYC917542 EHR917542:EHY917542 ERN917542:ERU917542 FBJ917542:FBQ917542 FLF917542:FLM917542 FVB917542:FVI917542 GEX917542:GFE917542 GOT917542:GPA917542 GYP917542:GYW917542 HIL917542:HIS917542 HSH917542:HSO917542 ICD917542:ICK917542 ILZ917542:IMG917542 IVV917542:IWC917542 JFR917542:JFY917542 JPN917542:JPU917542 JZJ917542:JZQ917542 KJF917542:KJM917542 KTB917542:KTI917542 LCX917542:LDE917542 LMT917542:LNA917542 LWP917542:LWW917542 MGL917542:MGS917542 MQH917542:MQO917542 NAD917542:NAK917542 NJZ917542:NKG917542 NTV917542:NUC917542 ODR917542:ODY917542 ONN917542:ONU917542 OXJ917542:OXQ917542 PHF917542:PHM917542 PRB917542:PRI917542 QAX917542:QBE917542 QKT917542:QLA917542 QUP917542:QUW917542 REL917542:RES917542 ROH917542:ROO917542 RYD917542:RYK917542 SHZ917542:SIG917542 SRV917542:SSC917542 TBR917542:TBY917542 TLN917542:TLU917542 TVJ917542:TVQ917542 UFF917542:UFM917542 UPB917542:UPI917542 UYX917542:UZE917542 VIT917542:VJA917542 VSP917542:VSW917542 WCL917542:WCS917542 WMH917542:WMO917542 WWD917542:WWK917542 WWD983078:WWK983078 JR983078:JY983078 TN983078:TU983078 ADJ983078:ADQ983078 ANF983078:ANM983078 AXB983078:AXI983078 BGX983078:BHE983078 BQT983078:BRA983078 CAP983078:CAW983078 CKL983078:CKS983078 CUH983078:CUO983078 DED983078:DEK983078 DNZ983078:DOG983078 DXV983078:DYC983078 EHR983078:EHY983078 ERN983078:ERU983078 FBJ983078:FBQ983078 FLF983078:FLM983078 FVB983078:FVI983078 GEX983078:GFE983078 GOT983078:GPA983078 GYP983078:GYW983078 HIL983078:HIS983078 HSH983078:HSO983078 ICD983078:ICK983078 ILZ983078:IMG983078 IVV983078:IWC983078 JFR983078:JFY983078 JPN983078:JPU983078 JZJ983078:JZQ983078 KJF983078:KJM983078 KTB983078:KTI983078 LCX983078:LDE983078 LMT983078:LNA983078 LWP983078:LWW983078 MGL983078:MGS983078 MQH983078:MQO983078 NAD983078:NAK983078 NJZ983078:NKG983078 NTV983078:NUC983078 ODR983078:ODY983078 ONN983078:ONU983078 OXJ983078:OXQ983078 PHF983078:PHM983078 PRB983078:PRI983078 QAX983078:QBE983078 QKT983078:QLA983078 QUP983078:QUW983078 REL983078:RES983078 ROH983078:ROO983078 RYD983078:RYK983078 SHZ983078:SIG983078 SRV983078:SSC983078 TBR983078:TBY983078 TLN983078:TLU983078 TVJ983078:TVQ983078 UFF983078:UFM983078 UPB983078:UPI983078 UYX983078:UZE983078 VIT983078:VJA983078 VSP983078:VSW983078 WCL983078:WCS983078 WMH983078:WMO983078 WWD23:WWK23 TVJ42:TVQ42 TLN42:TLU42 TBR42:TBY42 SRV42:SSC42 SHZ42:SIG42 RYD42:RYK42 ROH42:ROO42 REL42:RES42 QUP42:QUW42 QKT42:QLA42 QAX42:QBE42 PRB42:PRI42 PHF42:PHM42 OXJ42:OXQ42 ONN42:ONU42 ODR42:ODY42 NTV42:NUC42 NJZ42:NKG42 NAD42:NAK42 MQH42:MQO42 MGL42:MGS42 LWP42:LWW42 LMT42:LNA42 LCX42:LDE42 KTB42:KTI42 KJF42:KJM42 JZJ42:JZQ42 JPN42:JPU42 JFR42:JFY42 IVV42:IWC42 ILZ42:IMG42 ICD42:ICK42 HSH42:HSO42 HIL42:HIS42 GYP42:GYW42 GOT42:GPA42 GEX42:GFE42 FVB42:FVI42 FLF42:FLM42 FBJ42:FBQ42 ERN42:ERU42 EHR42:EHY42 DXV42:DYC42 DNZ42:DOG42 DED42:DEK42 CUH42:CUO42 CKL42:CKS42 CAP42:CAW42 BQT42:BRA42 BGX42:BHE42 AXB42:AXI42 ANF42:ANM42 ADJ42:ADQ42 TN42:TU42 JR42:JY42 UPB42:UPI42 WMH42:WMO42 WWD42:WWK42 UFF42:UFM42 VIT42:VJA42 UYX42:UZE42 VSP42:VSW42 WCL42:WCS42 JR23:JY23 TN23:TU23 ADJ23:ADQ23 ANF23:ANM23 AXB23:AXI23 BGX23:BHE23 BQT23:BRA23 CAP23:CAW23 CKL23:CKS23 CUH23:CUO23 DED23:DEK23 DNZ23:DOG23 DXV23:DYC23 EHR23:EHY23 ERN23:ERU23 FBJ23:FBQ23 FLF23:FLM23 FVB23:FVI23 GEX23:GFE23 GOT23:GPA23 GYP23:GYW23 HIL23:HIS23 HSH23:HSO23 ICD23:ICK23 ILZ23:IMG23 IVV23:IWC23 JFR23:JFY23 JPN23:JPU23 JZJ23:JZQ23 KJF23:KJM23 KTB23:KTI23 LCX23:LDE23 LMT23:LNA23 LWP23:LWW23 MGL23:MGS23 MQH23:MQO23 NAD23:NAK23 NJZ23:NKG23 NTV23:NUC23 ODR23:ODY23 ONN23:ONU23 OXJ23:OXQ23 PHF23:PHM23 PRB23:PRI23 QAX23:QBE23 QKT23:QLA23 QUP23:QUW23 REL23:RES23 ROH23:ROO23 RYD23:RYK23 SHZ23:SIG23 SRV23:SSC23 TBR23:TBY23 TLN23:TLU23 TVJ23:TVQ23 UFF23:UFM23 UPB23:UPI23 UYX23:UZE23 VIT23:VJA23 VSP23:VSW23 WCL23:WCS23 WMH23:WMO23 O917542:AC917542 O852006:AC852006 O786470:AC786470 O720934:AC720934 O655398:AC655398 O589862:AC589862 O524326:AC524326 O458790:AC458790 O393254:AC393254 O327718:AC327718 O262182:AC262182 O196646:AC196646 O131110:AC131110 O65574:AC65574 O983078:AC983078 WCL27:WCS27 VSP27:VSW27 UYX27:UZE27 VIT27:VJA27 UFF27:UFM27 WWD27:WWK27 WMH27:WMO27 UPB27:UPI27 JR27:JY27 TN27:TU27 ADJ27:ADQ27 ANF27:ANM27 AXB27:AXI27 BGX27:BHE27 BQT27:BRA27 CAP27:CAW27 CKL27:CKS27 CUH27:CUO27 DED27:DEK27 DNZ27:DOG27 DXV27:DYC27 EHR27:EHY27 ERN27:ERU27 FBJ27:FBQ27 FLF27:FLM27 FVB27:FVI27 GEX27:GFE27 GOT27:GPA27 GYP27:GYW27 HIL27:HIS27 HSH27:HSO27 ICD27:ICK27 ILZ27:IMG27 IVV27:IWC27 JFR27:JFY27 JPN27:JPU27 JZJ27:JZQ27 KJF27:KJM27 KTB27:KTI27 LCX27:LDE27 LMT27:LNA27 LWP27:LWW27 MGL27:MGS27 MQH27:MQO27 NAD27:NAK27 NJZ27:NKG27 NTV27:NUC27 ODR27:ODY27 ONN27:ONU27 OXJ27:OXQ27 PHF27:PHM27 PRB27:PRI27 QAX27:QBE27 QKT27:QLA27 QUP27:QUW27 REL27:RES27 ROH27:ROO27 RYD27:RYK27 SHZ27:SIG27 SRV27:SSC27 TBR27:TBY27 TLN27:TLU27 TVJ27:TVQ27 WCL31:WCS31 VSP31:VSW31 UYX31:UZE31 VIT31:VJA31 UFF31:UFM31 WWD31:WWK31 WMH31:WMO31 UPB31:UPI31 JR31:JY31 TN31:TU31 ADJ31:ADQ31 ANF31:ANM31 AXB31:AXI31 BGX31:BHE31 BQT31:BRA31 CAP31:CAW31 CKL31:CKS31 CUH31:CUO31 DED31:DEK31 DNZ31:DOG31 DXV31:DYC31 EHR31:EHY31 ERN31:ERU31 FBJ31:FBQ31 FLF31:FLM31 FVB31:FVI31 GEX31:GFE31 GOT31:GPA31 GYP31:GYW31 HIL31:HIS31 HSH31:HSO31 ICD31:ICK31 ILZ31:IMG31 IVV31:IWC31 JFR31:JFY31 JPN31:JPU31 JZJ31:JZQ31 KJF31:KJM31 KTB31:KTI31 LCX31:LDE31 LMT31:LNA31 LWP31:LWW31 MGL31:MGS31 MQH31:MQO31 NAD31:NAK31 NJZ31:NKG31 NTV31:NUC31 ODR31:ODY31 ONN31:ONU31 OXJ31:OXQ31 PHF31:PHM31 PRB31:PRI31 QAX31:QBE31 QKT31:QLA31 QUP31:QUW31 REL31:RES31 ROH31:ROO31 RYD31:RYK31 SHZ31:SIG31 SRV31:SSC31 TBR31:TBY31 TLN31:TLU31 TVJ31:TVQ31">
      <formula1>kind_of_cons</formula1>
    </dataValidation>
    <dataValidation type="textLength" operator="lessThanOrEqual" allowBlank="1" showInputMessage="1" showErrorMessage="1" errorTitle="Ошибка" error="Допускается ввод не более 900 символов!" sqref="WWL983073:WWL983080 WMP983073:WMP983080 AD65569:AD65576 JZ65569:JZ65576 TV65569:TV65576 ADR65569:ADR65576 ANN65569:ANN65576 AXJ65569:AXJ65576 BHF65569:BHF65576 BRB65569:BRB65576 CAX65569:CAX65576 CKT65569:CKT65576 CUP65569:CUP65576 DEL65569:DEL65576 DOH65569:DOH65576 DYD65569:DYD65576 EHZ65569:EHZ65576 ERV65569:ERV65576 FBR65569:FBR65576 FLN65569:FLN65576 FVJ65569:FVJ65576 GFF65569:GFF65576 GPB65569:GPB65576 GYX65569:GYX65576 HIT65569:HIT65576 HSP65569:HSP65576 ICL65569:ICL65576 IMH65569:IMH65576 IWD65569:IWD65576 JFZ65569:JFZ65576 JPV65569:JPV65576 JZR65569:JZR65576 KJN65569:KJN65576 KTJ65569:KTJ65576 LDF65569:LDF65576 LNB65569:LNB65576 LWX65569:LWX65576 MGT65569:MGT65576 MQP65569:MQP65576 NAL65569:NAL65576 NKH65569:NKH65576 NUD65569:NUD65576 ODZ65569:ODZ65576 ONV65569:ONV65576 OXR65569:OXR65576 PHN65569:PHN65576 PRJ65569:PRJ65576 QBF65569:QBF65576 QLB65569:QLB65576 QUX65569:QUX65576 RET65569:RET65576 ROP65569:ROP65576 RYL65569:RYL65576 SIH65569:SIH65576 SSD65569:SSD65576 TBZ65569:TBZ65576 TLV65569:TLV65576 TVR65569:TVR65576 UFN65569:UFN65576 UPJ65569:UPJ65576 UZF65569:UZF65576 VJB65569:VJB65576 VSX65569:VSX65576 WCT65569:WCT65576 WMP65569:WMP65576 WWL65569:WWL65576 AD131105:AD131112 JZ131105:JZ131112 TV131105:TV131112 ADR131105:ADR131112 ANN131105:ANN131112 AXJ131105:AXJ131112 BHF131105:BHF131112 BRB131105:BRB131112 CAX131105:CAX131112 CKT131105:CKT131112 CUP131105:CUP131112 DEL131105:DEL131112 DOH131105:DOH131112 DYD131105:DYD131112 EHZ131105:EHZ131112 ERV131105:ERV131112 FBR131105:FBR131112 FLN131105:FLN131112 FVJ131105:FVJ131112 GFF131105:GFF131112 GPB131105:GPB131112 GYX131105:GYX131112 HIT131105:HIT131112 HSP131105:HSP131112 ICL131105:ICL131112 IMH131105:IMH131112 IWD131105:IWD131112 JFZ131105:JFZ131112 JPV131105:JPV131112 JZR131105:JZR131112 KJN131105:KJN131112 KTJ131105:KTJ131112 LDF131105:LDF131112 LNB131105:LNB131112 LWX131105:LWX131112 MGT131105:MGT131112 MQP131105:MQP131112 NAL131105:NAL131112 NKH131105:NKH131112 NUD131105:NUD131112 ODZ131105:ODZ131112 ONV131105:ONV131112 OXR131105:OXR131112 PHN131105:PHN131112 PRJ131105:PRJ131112 QBF131105:QBF131112 QLB131105:QLB131112 QUX131105:QUX131112 RET131105:RET131112 ROP131105:ROP131112 RYL131105:RYL131112 SIH131105:SIH131112 SSD131105:SSD131112 TBZ131105:TBZ131112 TLV131105:TLV131112 TVR131105:TVR131112 UFN131105:UFN131112 UPJ131105:UPJ131112 UZF131105:UZF131112 VJB131105:VJB131112 VSX131105:VSX131112 WCT131105:WCT131112 WMP131105:WMP131112 WWL131105:WWL131112 AD196641:AD196648 JZ196641:JZ196648 TV196641:TV196648 ADR196641:ADR196648 ANN196641:ANN196648 AXJ196641:AXJ196648 BHF196641:BHF196648 BRB196641:BRB196648 CAX196641:CAX196648 CKT196641:CKT196648 CUP196641:CUP196648 DEL196641:DEL196648 DOH196641:DOH196648 DYD196641:DYD196648 EHZ196641:EHZ196648 ERV196641:ERV196648 FBR196641:FBR196648 FLN196641:FLN196648 FVJ196641:FVJ196648 GFF196641:GFF196648 GPB196641:GPB196648 GYX196641:GYX196648 HIT196641:HIT196648 HSP196641:HSP196648 ICL196641:ICL196648 IMH196641:IMH196648 IWD196641:IWD196648 JFZ196641:JFZ196648 JPV196641:JPV196648 JZR196641:JZR196648 KJN196641:KJN196648 KTJ196641:KTJ196648 LDF196641:LDF196648 LNB196641:LNB196648 LWX196641:LWX196648 MGT196641:MGT196648 MQP196641:MQP196648 NAL196641:NAL196648 NKH196641:NKH196648 NUD196641:NUD196648 ODZ196641:ODZ196648 ONV196641:ONV196648 OXR196641:OXR196648 PHN196641:PHN196648 PRJ196641:PRJ196648 QBF196641:QBF196648 QLB196641:QLB196648 QUX196641:QUX196648 RET196641:RET196648 ROP196641:ROP196648 RYL196641:RYL196648 SIH196641:SIH196648 SSD196641:SSD196648 TBZ196641:TBZ196648 TLV196641:TLV196648 TVR196641:TVR196648 UFN196641:UFN196648 UPJ196641:UPJ196648 UZF196641:UZF196648 VJB196641:VJB196648 VSX196641:VSX196648 WCT196641:WCT196648 WMP196641:WMP196648 WWL196641:WWL196648 AD262177:AD262184 JZ262177:JZ262184 TV262177:TV262184 ADR262177:ADR262184 ANN262177:ANN262184 AXJ262177:AXJ262184 BHF262177:BHF262184 BRB262177:BRB262184 CAX262177:CAX262184 CKT262177:CKT262184 CUP262177:CUP262184 DEL262177:DEL262184 DOH262177:DOH262184 DYD262177:DYD262184 EHZ262177:EHZ262184 ERV262177:ERV262184 FBR262177:FBR262184 FLN262177:FLN262184 FVJ262177:FVJ262184 GFF262177:GFF262184 GPB262177:GPB262184 GYX262177:GYX262184 HIT262177:HIT262184 HSP262177:HSP262184 ICL262177:ICL262184 IMH262177:IMH262184 IWD262177:IWD262184 JFZ262177:JFZ262184 JPV262177:JPV262184 JZR262177:JZR262184 KJN262177:KJN262184 KTJ262177:KTJ262184 LDF262177:LDF262184 LNB262177:LNB262184 LWX262177:LWX262184 MGT262177:MGT262184 MQP262177:MQP262184 NAL262177:NAL262184 NKH262177:NKH262184 NUD262177:NUD262184 ODZ262177:ODZ262184 ONV262177:ONV262184 OXR262177:OXR262184 PHN262177:PHN262184 PRJ262177:PRJ262184 QBF262177:QBF262184 QLB262177:QLB262184 QUX262177:QUX262184 RET262177:RET262184 ROP262177:ROP262184 RYL262177:RYL262184 SIH262177:SIH262184 SSD262177:SSD262184 TBZ262177:TBZ262184 TLV262177:TLV262184 TVR262177:TVR262184 UFN262177:UFN262184 UPJ262177:UPJ262184 UZF262177:UZF262184 VJB262177:VJB262184 VSX262177:VSX262184 WCT262177:WCT262184 WMP262177:WMP262184 WWL262177:WWL262184 AD327713:AD327720 JZ327713:JZ327720 TV327713:TV327720 ADR327713:ADR327720 ANN327713:ANN327720 AXJ327713:AXJ327720 BHF327713:BHF327720 BRB327713:BRB327720 CAX327713:CAX327720 CKT327713:CKT327720 CUP327713:CUP327720 DEL327713:DEL327720 DOH327713:DOH327720 DYD327713:DYD327720 EHZ327713:EHZ327720 ERV327713:ERV327720 FBR327713:FBR327720 FLN327713:FLN327720 FVJ327713:FVJ327720 GFF327713:GFF327720 GPB327713:GPB327720 GYX327713:GYX327720 HIT327713:HIT327720 HSP327713:HSP327720 ICL327713:ICL327720 IMH327713:IMH327720 IWD327713:IWD327720 JFZ327713:JFZ327720 JPV327713:JPV327720 JZR327713:JZR327720 KJN327713:KJN327720 KTJ327713:KTJ327720 LDF327713:LDF327720 LNB327713:LNB327720 LWX327713:LWX327720 MGT327713:MGT327720 MQP327713:MQP327720 NAL327713:NAL327720 NKH327713:NKH327720 NUD327713:NUD327720 ODZ327713:ODZ327720 ONV327713:ONV327720 OXR327713:OXR327720 PHN327713:PHN327720 PRJ327713:PRJ327720 QBF327713:QBF327720 QLB327713:QLB327720 QUX327713:QUX327720 RET327713:RET327720 ROP327713:ROP327720 RYL327713:RYL327720 SIH327713:SIH327720 SSD327713:SSD327720 TBZ327713:TBZ327720 TLV327713:TLV327720 TVR327713:TVR327720 UFN327713:UFN327720 UPJ327713:UPJ327720 UZF327713:UZF327720 VJB327713:VJB327720 VSX327713:VSX327720 WCT327713:WCT327720 WMP327713:WMP327720 WWL327713:WWL327720 AD393249:AD393256 JZ393249:JZ393256 TV393249:TV393256 ADR393249:ADR393256 ANN393249:ANN393256 AXJ393249:AXJ393256 BHF393249:BHF393256 BRB393249:BRB393256 CAX393249:CAX393256 CKT393249:CKT393256 CUP393249:CUP393256 DEL393249:DEL393256 DOH393249:DOH393256 DYD393249:DYD393256 EHZ393249:EHZ393256 ERV393249:ERV393256 FBR393249:FBR393256 FLN393249:FLN393256 FVJ393249:FVJ393256 GFF393249:GFF393256 GPB393249:GPB393256 GYX393249:GYX393256 HIT393249:HIT393256 HSP393249:HSP393256 ICL393249:ICL393256 IMH393249:IMH393256 IWD393249:IWD393256 JFZ393249:JFZ393256 JPV393249:JPV393256 JZR393249:JZR393256 KJN393249:KJN393256 KTJ393249:KTJ393256 LDF393249:LDF393256 LNB393249:LNB393256 LWX393249:LWX393256 MGT393249:MGT393256 MQP393249:MQP393256 NAL393249:NAL393256 NKH393249:NKH393256 NUD393249:NUD393256 ODZ393249:ODZ393256 ONV393249:ONV393256 OXR393249:OXR393256 PHN393249:PHN393256 PRJ393249:PRJ393256 QBF393249:QBF393256 QLB393249:QLB393256 QUX393249:QUX393256 RET393249:RET393256 ROP393249:ROP393256 RYL393249:RYL393256 SIH393249:SIH393256 SSD393249:SSD393256 TBZ393249:TBZ393256 TLV393249:TLV393256 TVR393249:TVR393256 UFN393249:UFN393256 UPJ393249:UPJ393256 UZF393249:UZF393256 VJB393249:VJB393256 VSX393249:VSX393256 WCT393249:WCT393256 WMP393249:WMP393256 WWL393249:WWL393256 AD458785:AD458792 JZ458785:JZ458792 TV458785:TV458792 ADR458785:ADR458792 ANN458785:ANN458792 AXJ458785:AXJ458792 BHF458785:BHF458792 BRB458785:BRB458792 CAX458785:CAX458792 CKT458785:CKT458792 CUP458785:CUP458792 DEL458785:DEL458792 DOH458785:DOH458792 DYD458785:DYD458792 EHZ458785:EHZ458792 ERV458785:ERV458792 FBR458785:FBR458792 FLN458785:FLN458792 FVJ458785:FVJ458792 GFF458785:GFF458792 GPB458785:GPB458792 GYX458785:GYX458792 HIT458785:HIT458792 HSP458785:HSP458792 ICL458785:ICL458792 IMH458785:IMH458792 IWD458785:IWD458792 JFZ458785:JFZ458792 JPV458785:JPV458792 JZR458785:JZR458792 KJN458785:KJN458792 KTJ458785:KTJ458792 LDF458785:LDF458792 LNB458785:LNB458792 LWX458785:LWX458792 MGT458785:MGT458792 MQP458785:MQP458792 NAL458785:NAL458792 NKH458785:NKH458792 NUD458785:NUD458792 ODZ458785:ODZ458792 ONV458785:ONV458792 OXR458785:OXR458792 PHN458785:PHN458792 PRJ458785:PRJ458792 QBF458785:QBF458792 QLB458785:QLB458792 QUX458785:QUX458792 RET458785:RET458792 ROP458785:ROP458792 RYL458785:RYL458792 SIH458785:SIH458792 SSD458785:SSD458792 TBZ458785:TBZ458792 TLV458785:TLV458792 TVR458785:TVR458792 UFN458785:UFN458792 UPJ458785:UPJ458792 UZF458785:UZF458792 VJB458785:VJB458792 VSX458785:VSX458792 WCT458785:WCT458792 WMP458785:WMP458792 WWL458785:WWL458792 AD524321:AD524328 JZ524321:JZ524328 TV524321:TV524328 ADR524321:ADR524328 ANN524321:ANN524328 AXJ524321:AXJ524328 BHF524321:BHF524328 BRB524321:BRB524328 CAX524321:CAX524328 CKT524321:CKT524328 CUP524321:CUP524328 DEL524321:DEL524328 DOH524321:DOH524328 DYD524321:DYD524328 EHZ524321:EHZ524328 ERV524321:ERV524328 FBR524321:FBR524328 FLN524321:FLN524328 FVJ524321:FVJ524328 GFF524321:GFF524328 GPB524321:GPB524328 GYX524321:GYX524328 HIT524321:HIT524328 HSP524321:HSP524328 ICL524321:ICL524328 IMH524321:IMH524328 IWD524321:IWD524328 JFZ524321:JFZ524328 JPV524321:JPV524328 JZR524321:JZR524328 KJN524321:KJN524328 KTJ524321:KTJ524328 LDF524321:LDF524328 LNB524321:LNB524328 LWX524321:LWX524328 MGT524321:MGT524328 MQP524321:MQP524328 NAL524321:NAL524328 NKH524321:NKH524328 NUD524321:NUD524328 ODZ524321:ODZ524328 ONV524321:ONV524328 OXR524321:OXR524328 PHN524321:PHN524328 PRJ524321:PRJ524328 QBF524321:QBF524328 QLB524321:QLB524328 QUX524321:QUX524328 RET524321:RET524328 ROP524321:ROP524328 RYL524321:RYL524328 SIH524321:SIH524328 SSD524321:SSD524328 TBZ524321:TBZ524328 TLV524321:TLV524328 TVR524321:TVR524328 UFN524321:UFN524328 UPJ524321:UPJ524328 UZF524321:UZF524328 VJB524321:VJB524328 VSX524321:VSX524328 WCT524321:WCT524328 WMP524321:WMP524328 WWL524321:WWL524328 AD589857:AD589864 JZ589857:JZ589864 TV589857:TV589864 ADR589857:ADR589864 ANN589857:ANN589864 AXJ589857:AXJ589864 BHF589857:BHF589864 BRB589857:BRB589864 CAX589857:CAX589864 CKT589857:CKT589864 CUP589857:CUP589864 DEL589857:DEL589864 DOH589857:DOH589864 DYD589857:DYD589864 EHZ589857:EHZ589864 ERV589857:ERV589864 FBR589857:FBR589864 FLN589857:FLN589864 FVJ589857:FVJ589864 GFF589857:GFF589864 GPB589857:GPB589864 GYX589857:GYX589864 HIT589857:HIT589864 HSP589857:HSP589864 ICL589857:ICL589864 IMH589857:IMH589864 IWD589857:IWD589864 JFZ589857:JFZ589864 JPV589857:JPV589864 JZR589857:JZR589864 KJN589857:KJN589864 KTJ589857:KTJ589864 LDF589857:LDF589864 LNB589857:LNB589864 LWX589857:LWX589864 MGT589857:MGT589864 MQP589857:MQP589864 NAL589857:NAL589864 NKH589857:NKH589864 NUD589857:NUD589864 ODZ589857:ODZ589864 ONV589857:ONV589864 OXR589857:OXR589864 PHN589857:PHN589864 PRJ589857:PRJ589864 QBF589857:QBF589864 QLB589857:QLB589864 QUX589857:QUX589864 RET589857:RET589864 ROP589857:ROP589864 RYL589857:RYL589864 SIH589857:SIH589864 SSD589857:SSD589864 TBZ589857:TBZ589864 TLV589857:TLV589864 TVR589857:TVR589864 UFN589857:UFN589864 UPJ589857:UPJ589864 UZF589857:UZF589864 VJB589857:VJB589864 VSX589857:VSX589864 WCT589857:WCT589864 WMP589857:WMP589864 WWL589857:WWL589864 AD655393:AD655400 JZ655393:JZ655400 TV655393:TV655400 ADR655393:ADR655400 ANN655393:ANN655400 AXJ655393:AXJ655400 BHF655393:BHF655400 BRB655393:BRB655400 CAX655393:CAX655400 CKT655393:CKT655400 CUP655393:CUP655400 DEL655393:DEL655400 DOH655393:DOH655400 DYD655393:DYD655400 EHZ655393:EHZ655400 ERV655393:ERV655400 FBR655393:FBR655400 FLN655393:FLN655400 FVJ655393:FVJ655400 GFF655393:GFF655400 GPB655393:GPB655400 GYX655393:GYX655400 HIT655393:HIT655400 HSP655393:HSP655400 ICL655393:ICL655400 IMH655393:IMH655400 IWD655393:IWD655400 JFZ655393:JFZ655400 JPV655393:JPV655400 JZR655393:JZR655400 KJN655393:KJN655400 KTJ655393:KTJ655400 LDF655393:LDF655400 LNB655393:LNB655400 LWX655393:LWX655400 MGT655393:MGT655400 MQP655393:MQP655400 NAL655393:NAL655400 NKH655393:NKH655400 NUD655393:NUD655400 ODZ655393:ODZ655400 ONV655393:ONV655400 OXR655393:OXR655400 PHN655393:PHN655400 PRJ655393:PRJ655400 QBF655393:QBF655400 QLB655393:QLB655400 QUX655393:QUX655400 RET655393:RET655400 ROP655393:ROP655400 RYL655393:RYL655400 SIH655393:SIH655400 SSD655393:SSD655400 TBZ655393:TBZ655400 TLV655393:TLV655400 TVR655393:TVR655400 UFN655393:UFN655400 UPJ655393:UPJ655400 UZF655393:UZF655400 VJB655393:VJB655400 VSX655393:VSX655400 WCT655393:WCT655400 WMP655393:WMP655400 WWL655393:WWL655400 AD720929:AD720936 JZ720929:JZ720936 TV720929:TV720936 ADR720929:ADR720936 ANN720929:ANN720936 AXJ720929:AXJ720936 BHF720929:BHF720936 BRB720929:BRB720936 CAX720929:CAX720936 CKT720929:CKT720936 CUP720929:CUP720936 DEL720929:DEL720936 DOH720929:DOH720936 DYD720929:DYD720936 EHZ720929:EHZ720936 ERV720929:ERV720936 FBR720929:FBR720936 FLN720929:FLN720936 FVJ720929:FVJ720936 GFF720929:GFF720936 GPB720929:GPB720936 GYX720929:GYX720936 HIT720929:HIT720936 HSP720929:HSP720936 ICL720929:ICL720936 IMH720929:IMH720936 IWD720929:IWD720936 JFZ720929:JFZ720936 JPV720929:JPV720936 JZR720929:JZR720936 KJN720929:KJN720936 KTJ720929:KTJ720936 LDF720929:LDF720936 LNB720929:LNB720936 LWX720929:LWX720936 MGT720929:MGT720936 MQP720929:MQP720936 NAL720929:NAL720936 NKH720929:NKH720936 NUD720929:NUD720936 ODZ720929:ODZ720936 ONV720929:ONV720936 OXR720929:OXR720936 PHN720929:PHN720936 PRJ720929:PRJ720936 QBF720929:QBF720936 QLB720929:QLB720936 QUX720929:QUX720936 RET720929:RET720936 ROP720929:ROP720936 RYL720929:RYL720936 SIH720929:SIH720936 SSD720929:SSD720936 TBZ720929:TBZ720936 TLV720929:TLV720936 TVR720929:TVR720936 UFN720929:UFN720936 UPJ720929:UPJ720936 UZF720929:UZF720936 VJB720929:VJB720936 VSX720929:VSX720936 WCT720929:WCT720936 WMP720929:WMP720936 WWL720929:WWL720936 AD786465:AD786472 JZ786465:JZ786472 TV786465:TV786472 ADR786465:ADR786472 ANN786465:ANN786472 AXJ786465:AXJ786472 BHF786465:BHF786472 BRB786465:BRB786472 CAX786465:CAX786472 CKT786465:CKT786472 CUP786465:CUP786472 DEL786465:DEL786472 DOH786465:DOH786472 DYD786465:DYD786472 EHZ786465:EHZ786472 ERV786465:ERV786472 FBR786465:FBR786472 FLN786465:FLN786472 FVJ786465:FVJ786472 GFF786465:GFF786472 GPB786465:GPB786472 GYX786465:GYX786472 HIT786465:HIT786472 HSP786465:HSP786472 ICL786465:ICL786472 IMH786465:IMH786472 IWD786465:IWD786472 JFZ786465:JFZ786472 JPV786465:JPV786472 JZR786465:JZR786472 KJN786465:KJN786472 KTJ786465:KTJ786472 LDF786465:LDF786472 LNB786465:LNB786472 LWX786465:LWX786472 MGT786465:MGT786472 MQP786465:MQP786472 NAL786465:NAL786472 NKH786465:NKH786472 NUD786465:NUD786472 ODZ786465:ODZ786472 ONV786465:ONV786472 OXR786465:OXR786472 PHN786465:PHN786472 PRJ786465:PRJ786472 QBF786465:QBF786472 QLB786465:QLB786472 QUX786465:QUX786472 RET786465:RET786472 ROP786465:ROP786472 RYL786465:RYL786472 SIH786465:SIH786472 SSD786465:SSD786472 TBZ786465:TBZ786472 TLV786465:TLV786472 TVR786465:TVR786472 UFN786465:UFN786472 UPJ786465:UPJ786472 UZF786465:UZF786472 VJB786465:VJB786472 VSX786465:VSX786472 WCT786465:WCT786472 WMP786465:WMP786472 WWL786465:WWL786472 AD852001:AD852008 JZ852001:JZ852008 TV852001:TV852008 ADR852001:ADR852008 ANN852001:ANN852008 AXJ852001:AXJ852008 BHF852001:BHF852008 BRB852001:BRB852008 CAX852001:CAX852008 CKT852001:CKT852008 CUP852001:CUP852008 DEL852001:DEL852008 DOH852001:DOH852008 DYD852001:DYD852008 EHZ852001:EHZ852008 ERV852001:ERV852008 FBR852001:FBR852008 FLN852001:FLN852008 FVJ852001:FVJ852008 GFF852001:GFF852008 GPB852001:GPB852008 GYX852001:GYX852008 HIT852001:HIT852008 HSP852001:HSP852008 ICL852001:ICL852008 IMH852001:IMH852008 IWD852001:IWD852008 JFZ852001:JFZ852008 JPV852001:JPV852008 JZR852001:JZR852008 KJN852001:KJN852008 KTJ852001:KTJ852008 LDF852001:LDF852008 LNB852001:LNB852008 LWX852001:LWX852008 MGT852001:MGT852008 MQP852001:MQP852008 NAL852001:NAL852008 NKH852001:NKH852008 NUD852001:NUD852008 ODZ852001:ODZ852008 ONV852001:ONV852008 OXR852001:OXR852008 PHN852001:PHN852008 PRJ852001:PRJ852008 QBF852001:QBF852008 QLB852001:QLB852008 QUX852001:QUX852008 RET852001:RET852008 ROP852001:ROP852008 RYL852001:RYL852008 SIH852001:SIH852008 SSD852001:SSD852008 TBZ852001:TBZ852008 TLV852001:TLV852008 TVR852001:TVR852008 UFN852001:UFN852008 UPJ852001:UPJ852008 UZF852001:UZF852008 VJB852001:VJB852008 VSX852001:VSX852008 WCT852001:WCT852008 WMP852001:WMP852008 WWL852001:WWL852008 AD917537:AD917544 JZ917537:JZ917544 TV917537:TV917544 ADR917537:ADR917544 ANN917537:ANN917544 AXJ917537:AXJ917544 BHF917537:BHF917544 BRB917537:BRB917544 CAX917537:CAX917544 CKT917537:CKT917544 CUP917537:CUP917544 DEL917537:DEL917544 DOH917537:DOH917544 DYD917537:DYD917544 EHZ917537:EHZ917544 ERV917537:ERV917544 FBR917537:FBR917544 FLN917537:FLN917544 FVJ917537:FVJ917544 GFF917537:GFF917544 GPB917537:GPB917544 GYX917537:GYX917544 HIT917537:HIT917544 HSP917537:HSP917544 ICL917537:ICL917544 IMH917537:IMH917544 IWD917537:IWD917544 JFZ917537:JFZ917544 JPV917537:JPV917544 JZR917537:JZR917544 KJN917537:KJN917544 KTJ917537:KTJ917544 LDF917537:LDF917544 LNB917537:LNB917544 LWX917537:LWX917544 MGT917537:MGT917544 MQP917537:MQP917544 NAL917537:NAL917544 NKH917537:NKH917544 NUD917537:NUD917544 ODZ917537:ODZ917544 ONV917537:ONV917544 OXR917537:OXR917544 PHN917537:PHN917544 PRJ917537:PRJ917544 QBF917537:QBF917544 QLB917537:QLB917544 QUX917537:QUX917544 RET917537:RET917544 ROP917537:ROP917544 RYL917537:RYL917544 SIH917537:SIH917544 SSD917537:SSD917544 TBZ917537:TBZ917544 TLV917537:TLV917544 TVR917537:TVR917544 UFN917537:UFN917544 UPJ917537:UPJ917544 UZF917537:UZF917544 VJB917537:VJB917544 VSX917537:VSX917544 WCT917537:WCT917544 WMP917537:WMP917544 WWL917537:WWL917544 AD983073:AD983080 JZ983073:JZ983080 TV983073:TV983080 ADR983073:ADR983080 ANN983073:ANN983080 AXJ983073:AXJ983080 BHF983073:BHF983080 BRB983073:BRB983080 CAX983073:CAX983080 CKT983073:CKT983080 CUP983073:CUP983080 DEL983073:DEL983080 DOH983073:DOH983080 DYD983073:DYD983080 EHZ983073:EHZ983080 ERV983073:ERV983080 FBR983073:FBR983080 FLN983073:FLN983080 FVJ983073:FVJ983080 GFF983073:GFF983080 GPB983073:GPB983080 GYX983073:GYX983080 HIT983073:HIT983080 HSP983073:HSP983080 ICL983073:ICL983080 IMH983073:IMH983080 IWD983073:IWD983080 JFZ983073:JFZ983080 JPV983073:JPV983080 JZR983073:JZR983080 KJN983073:KJN983080 KTJ983073:KTJ983080 LDF983073:LDF983080 LNB983073:LNB983080 LWX983073:LWX983080 MGT983073:MGT983080 MQP983073:MQP983080 NAL983073:NAL983080 NKH983073:NKH983080 NUD983073:NUD983080 ODZ983073:ODZ983080 ONV983073:ONV983080 OXR983073:OXR983080 PHN983073:PHN983080 PRJ983073:PRJ983080 QBF983073:QBF983080 QLB983073:QLB983080 QUX983073:QUX983080 RET983073:RET983080 ROP983073:ROP983080 RYL983073:RYL983080 SIH983073:SIH983080 SSD983073:SSD983080 TBZ983073:TBZ983080 TLV983073:TLV983080 TVR983073:TVR983080 UFN983073:UFN983080 UPJ983073:UPJ983080 UZF983073:UZF983080 VJB983073:VJB983080 VSX983073:VSX983080 WCT983073:WCT983080 WCT37:WCT44 VSX37:VSX44 VJB37:VJB44 UZF37:UZF44 UPJ37:UPJ44 UFN37:UFN44 TVR37:TVR44 TLV37:TLV44 TBZ37:TBZ44 SSD37:SSD44 SIH37:SIH44 RYL37:RYL44 ROP37:ROP44 RET37:RET44 QUX37:QUX44 QLB37:QLB44 QBF37:QBF44 PRJ37:PRJ44 PHN37:PHN44 OXR37:OXR44 ONV37:ONV44 ODZ37:ODZ44 NUD37:NUD44 NKH37:NKH44 NAL37:NAL44 MQP37:MQP44 MGT37:MGT44 LWX37:LWX44 LNB37:LNB44 LDF37:LDF44 KTJ37:KTJ44 KJN37:KJN44 JZR37:JZR44 JPV37:JPV44 JFZ37:JFZ44 IWD37:IWD44 IMH37:IMH44 ICL37:ICL44 HSP37:HSP44 HIT37:HIT44 GYX37:GYX44 GPB37:GPB44 GFF37:GFF44 FVJ37:FVJ44 FLN37:FLN44 FBR37:FBR44 ERV37:ERV44 EHZ37:EHZ44 DYD37:DYD44 DOH37:DOH44 DEL37:DEL44 CUP37:CUP44 CKT37:CKT44 CAX37:CAX44 BRB37:BRB44 BHF37:BHF44 AXJ37:AXJ44 ANN37:ANN44 ADR37:ADR44 TV37:TV44 JZ37:JZ44 WMP37:WMP44 WWL37:WWL44 JZ18:JZ25 TV18:TV25 ADR18:ADR25 ANN18:ANN25 AXJ18:AXJ25 BHF18:BHF25 BRB18:BRB25 CAX18:CAX25 CKT18:CKT25 CUP18:CUP25 DEL18:DEL25 DOH18:DOH25 DYD18:DYD25 EHZ18:EHZ25 ERV18:ERV25 FBR18:FBR25 FLN18:FLN25 FVJ18:FVJ25 GFF18:GFF25 GPB18:GPB25 GYX18:GYX25 HIT18:HIT25 HSP18:HSP25 ICL18:ICL25 IMH18:IMH25 IWD18:IWD25 JFZ18:JFZ25 JPV18:JPV25 JZR18:JZR25 KJN18:KJN25 KTJ18:KTJ25 LDF18:LDF25 LNB18:LNB25 LWX18:LWX25 MGT18:MGT25 MQP18:MQP25 NAL18:NAL25 NKH18:NKH25 NUD18:NUD25 ODZ18:ODZ25 ONV18:ONV25 OXR18:OXR25 PHN18:PHN25 PRJ18:PRJ25 QBF18:QBF25 QLB18:QLB25 QUX18:QUX25 RET18:RET25 ROP18:ROP25 RYL18:RYL25 SIH18:SIH25 SSD18:SSD25 TBZ18:TBZ25 TLV18:TLV25 TVR18:TVR25 UFN18:UFN25 UPJ18:UPJ25 UZF18:UZF25 VJB18:VJB25 VSX18:VSX25 WCT18:WCT25 WMP18:WMP25 WWL18:WWL25 WWL27:WWL29 WMP27:WMP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WL31:WWL33 WMP31:WMP33 JZ31:JZ33 TV31:TV33 ADR31:ADR33 ANN31:ANN33 AXJ31:AXJ33 BHF31:BHF33 BRB31:BRB33 CAX31:CAX33 CKT31:CKT33 CUP31:CUP33 DEL31:DEL33 DOH31:DOH33 DYD31:DYD33 EHZ31:EHZ33 ERV31:ERV33 FBR31:FBR33 FLN31:FLN33 FVJ31:FVJ33 GFF31:GFF33 GPB31:GPB33 GYX31:GYX33 HIT31:HIT33 HSP31:HSP33 ICL31:ICL33 IMH31:IMH33 IWD31:IWD33 JFZ31:JFZ33 JPV31:JPV33 JZR31:JZR33 KJN31:KJN33 KTJ31:KTJ33 LDF31:LDF33 LNB31:LNB33 LWX31:LWX33 MGT31:MGT33 MQP31:MQP33 NAL31:NAL33 NKH31:NKH33 NUD31:NUD33 ODZ31:ODZ33 ONV31:ONV33 OXR31:OXR33 PHN31:PHN33 PRJ31:PRJ33 QBF31:QBF33 QLB31:QLB33 QUX31:QUX33 RET31:RET33 ROP31:ROP33 RYL31:RYL33 SIH31:SIH33 SSD31:SSD33 TBZ31:TBZ33 TLV31:TLV33 TVR31:TVR33 UFN31:UFN33 UPJ31:UPJ33 UZF31:UZF33 VJB31:VJB33 VSX31:VSX33 WCT31:WCT33">
      <formula1>900</formula1>
    </dataValidation>
    <dataValidation type="list" allowBlank="1" showInputMessage="1" showErrorMessage="1" errorTitle="Ошибка" error="Выберите значение из списка" sqref="O65573 JR65573 TN65573 ADJ65573 ANF65573 AXB65573 BGX65573 BQT65573 CAP65573 CKL65573 CUH65573 DED65573 DNZ65573 DXV65573 EHR65573 ERN65573 FBJ65573 FLF65573 FVB65573 GEX65573 GOT65573 GYP65573 HIL65573 HSH65573 ICD65573 ILZ65573 IVV65573 JFR65573 JPN65573 JZJ65573 KJF65573 KTB65573 LCX65573 LMT65573 LWP65573 MGL65573 MQH65573 NAD65573 NJZ65573 NTV65573 ODR65573 ONN65573 OXJ65573 PHF65573 PRB65573 QAX65573 QKT65573 QUP65573 REL65573 ROH65573 RYD65573 SHZ65573 SRV65573 TBR65573 TLN65573 TVJ65573 UFF65573 UPB65573 UYX65573 VIT65573 VSP65573 WCL65573 WMH65573 WWD65573 O131109 JR131109 TN131109 ADJ131109 ANF131109 AXB131109 BGX131109 BQT131109 CAP131109 CKL131109 CUH131109 DED131109 DNZ131109 DXV131109 EHR131109 ERN131109 FBJ131109 FLF131109 FVB131109 GEX131109 GOT131109 GYP131109 HIL131109 HSH131109 ICD131109 ILZ131109 IVV131109 JFR131109 JPN131109 JZJ131109 KJF131109 KTB131109 LCX131109 LMT131109 LWP131109 MGL131109 MQH131109 NAD131109 NJZ131109 NTV131109 ODR131109 ONN131109 OXJ131109 PHF131109 PRB131109 QAX131109 QKT131109 QUP131109 REL131109 ROH131109 RYD131109 SHZ131109 SRV131109 TBR131109 TLN131109 TVJ131109 UFF131109 UPB131109 UYX131109 VIT131109 VSP131109 WCL131109 WMH131109 WWD131109 O196645 JR196645 TN196645 ADJ196645 ANF196645 AXB196645 BGX196645 BQT196645 CAP196645 CKL196645 CUH196645 DED196645 DNZ196645 DXV196645 EHR196645 ERN196645 FBJ196645 FLF196645 FVB196645 GEX196645 GOT196645 GYP196645 HIL196645 HSH196645 ICD196645 ILZ196645 IVV196645 JFR196645 JPN196645 JZJ196645 KJF196645 KTB196645 LCX196645 LMT196645 LWP196645 MGL196645 MQH196645 NAD196645 NJZ196645 NTV196645 ODR196645 ONN196645 OXJ196645 PHF196645 PRB196645 QAX196645 QKT196645 QUP196645 REL196645 ROH196645 RYD196645 SHZ196645 SRV196645 TBR196645 TLN196645 TVJ196645 UFF196645 UPB196645 UYX196645 VIT196645 VSP196645 WCL196645 WMH196645 WWD196645 O262181 JR262181 TN262181 ADJ262181 ANF262181 AXB262181 BGX262181 BQT262181 CAP262181 CKL262181 CUH262181 DED262181 DNZ262181 DXV262181 EHR262181 ERN262181 FBJ262181 FLF262181 FVB262181 GEX262181 GOT262181 GYP262181 HIL262181 HSH262181 ICD262181 ILZ262181 IVV262181 JFR262181 JPN262181 JZJ262181 KJF262181 KTB262181 LCX262181 LMT262181 LWP262181 MGL262181 MQH262181 NAD262181 NJZ262181 NTV262181 ODR262181 ONN262181 OXJ262181 PHF262181 PRB262181 QAX262181 QKT262181 QUP262181 REL262181 ROH262181 RYD262181 SHZ262181 SRV262181 TBR262181 TLN262181 TVJ262181 UFF262181 UPB262181 UYX262181 VIT262181 VSP262181 WCL262181 WMH262181 WWD262181 O327717 JR327717 TN327717 ADJ327717 ANF327717 AXB327717 BGX327717 BQT327717 CAP327717 CKL327717 CUH327717 DED327717 DNZ327717 DXV327717 EHR327717 ERN327717 FBJ327717 FLF327717 FVB327717 GEX327717 GOT327717 GYP327717 HIL327717 HSH327717 ICD327717 ILZ327717 IVV327717 JFR327717 JPN327717 JZJ327717 KJF327717 KTB327717 LCX327717 LMT327717 LWP327717 MGL327717 MQH327717 NAD327717 NJZ327717 NTV327717 ODR327717 ONN327717 OXJ327717 PHF327717 PRB327717 QAX327717 QKT327717 QUP327717 REL327717 ROH327717 RYD327717 SHZ327717 SRV327717 TBR327717 TLN327717 TVJ327717 UFF327717 UPB327717 UYX327717 VIT327717 VSP327717 WCL327717 WMH327717 WWD327717 O393253 JR393253 TN393253 ADJ393253 ANF393253 AXB393253 BGX393253 BQT393253 CAP393253 CKL393253 CUH393253 DED393253 DNZ393253 DXV393253 EHR393253 ERN393253 FBJ393253 FLF393253 FVB393253 GEX393253 GOT393253 GYP393253 HIL393253 HSH393253 ICD393253 ILZ393253 IVV393253 JFR393253 JPN393253 JZJ393253 KJF393253 KTB393253 LCX393253 LMT393253 LWP393253 MGL393253 MQH393253 NAD393253 NJZ393253 NTV393253 ODR393253 ONN393253 OXJ393253 PHF393253 PRB393253 QAX393253 QKT393253 QUP393253 REL393253 ROH393253 RYD393253 SHZ393253 SRV393253 TBR393253 TLN393253 TVJ393253 UFF393253 UPB393253 UYX393253 VIT393253 VSP393253 WCL393253 WMH393253 WWD393253 O458789 JR458789 TN458789 ADJ458789 ANF458789 AXB458789 BGX458789 BQT458789 CAP458789 CKL458789 CUH458789 DED458789 DNZ458789 DXV458789 EHR458789 ERN458789 FBJ458789 FLF458789 FVB458789 GEX458789 GOT458789 GYP458789 HIL458789 HSH458789 ICD458789 ILZ458789 IVV458789 JFR458789 JPN458789 JZJ458789 KJF458789 KTB458789 LCX458789 LMT458789 LWP458789 MGL458789 MQH458789 NAD458789 NJZ458789 NTV458789 ODR458789 ONN458789 OXJ458789 PHF458789 PRB458789 QAX458789 QKT458789 QUP458789 REL458789 ROH458789 RYD458789 SHZ458789 SRV458789 TBR458789 TLN458789 TVJ458789 UFF458789 UPB458789 UYX458789 VIT458789 VSP458789 WCL458789 WMH458789 WWD458789 O524325 JR524325 TN524325 ADJ524325 ANF524325 AXB524325 BGX524325 BQT524325 CAP524325 CKL524325 CUH524325 DED524325 DNZ524325 DXV524325 EHR524325 ERN524325 FBJ524325 FLF524325 FVB524325 GEX524325 GOT524325 GYP524325 HIL524325 HSH524325 ICD524325 ILZ524325 IVV524325 JFR524325 JPN524325 JZJ524325 KJF524325 KTB524325 LCX524325 LMT524325 LWP524325 MGL524325 MQH524325 NAD524325 NJZ524325 NTV524325 ODR524325 ONN524325 OXJ524325 PHF524325 PRB524325 QAX524325 QKT524325 QUP524325 REL524325 ROH524325 RYD524325 SHZ524325 SRV524325 TBR524325 TLN524325 TVJ524325 UFF524325 UPB524325 UYX524325 VIT524325 VSP524325 WCL524325 WMH524325 WWD524325 O589861 JR589861 TN589861 ADJ589861 ANF589861 AXB589861 BGX589861 BQT589861 CAP589861 CKL589861 CUH589861 DED589861 DNZ589861 DXV589861 EHR589861 ERN589861 FBJ589861 FLF589861 FVB589861 GEX589861 GOT589861 GYP589861 HIL589861 HSH589861 ICD589861 ILZ589861 IVV589861 JFR589861 JPN589861 JZJ589861 KJF589861 KTB589861 LCX589861 LMT589861 LWP589861 MGL589861 MQH589861 NAD589861 NJZ589861 NTV589861 ODR589861 ONN589861 OXJ589861 PHF589861 PRB589861 QAX589861 QKT589861 QUP589861 REL589861 ROH589861 RYD589861 SHZ589861 SRV589861 TBR589861 TLN589861 TVJ589861 UFF589861 UPB589861 UYX589861 VIT589861 VSP589861 WCL589861 WMH589861 WWD589861 O655397 JR655397 TN655397 ADJ655397 ANF655397 AXB655397 BGX655397 BQT655397 CAP655397 CKL655397 CUH655397 DED655397 DNZ655397 DXV655397 EHR655397 ERN655397 FBJ655397 FLF655397 FVB655397 GEX655397 GOT655397 GYP655397 HIL655397 HSH655397 ICD655397 ILZ655397 IVV655397 JFR655397 JPN655397 JZJ655397 KJF655397 KTB655397 LCX655397 LMT655397 LWP655397 MGL655397 MQH655397 NAD655397 NJZ655397 NTV655397 ODR655397 ONN655397 OXJ655397 PHF655397 PRB655397 QAX655397 QKT655397 QUP655397 REL655397 ROH655397 RYD655397 SHZ655397 SRV655397 TBR655397 TLN655397 TVJ655397 UFF655397 UPB655397 UYX655397 VIT655397 VSP655397 WCL655397 WMH655397 WWD655397 O720933 JR720933 TN720933 ADJ720933 ANF720933 AXB720933 BGX720933 BQT720933 CAP720933 CKL720933 CUH720933 DED720933 DNZ720933 DXV720933 EHR720933 ERN720933 FBJ720933 FLF720933 FVB720933 GEX720933 GOT720933 GYP720933 HIL720933 HSH720933 ICD720933 ILZ720933 IVV720933 JFR720933 JPN720933 JZJ720933 KJF720933 KTB720933 LCX720933 LMT720933 LWP720933 MGL720933 MQH720933 NAD720933 NJZ720933 NTV720933 ODR720933 ONN720933 OXJ720933 PHF720933 PRB720933 QAX720933 QKT720933 QUP720933 REL720933 ROH720933 RYD720933 SHZ720933 SRV720933 TBR720933 TLN720933 TVJ720933 UFF720933 UPB720933 UYX720933 VIT720933 VSP720933 WCL720933 WMH720933 WWD720933 O786469 JR786469 TN786469 ADJ786469 ANF786469 AXB786469 BGX786469 BQT786469 CAP786469 CKL786469 CUH786469 DED786469 DNZ786469 DXV786469 EHR786469 ERN786469 FBJ786469 FLF786469 FVB786469 GEX786469 GOT786469 GYP786469 HIL786469 HSH786469 ICD786469 ILZ786469 IVV786469 JFR786469 JPN786469 JZJ786469 KJF786469 KTB786469 LCX786469 LMT786469 LWP786469 MGL786469 MQH786469 NAD786469 NJZ786469 NTV786469 ODR786469 ONN786469 OXJ786469 PHF786469 PRB786469 QAX786469 QKT786469 QUP786469 REL786469 ROH786469 RYD786469 SHZ786469 SRV786469 TBR786469 TLN786469 TVJ786469 UFF786469 UPB786469 UYX786469 VIT786469 VSP786469 WCL786469 WMH786469 WWD786469 O852005 JR852005 TN852005 ADJ852005 ANF852005 AXB852005 BGX852005 BQT852005 CAP852005 CKL852005 CUH852005 DED852005 DNZ852005 DXV852005 EHR852005 ERN852005 FBJ852005 FLF852005 FVB852005 GEX852005 GOT852005 GYP852005 HIL852005 HSH852005 ICD852005 ILZ852005 IVV852005 JFR852005 JPN852005 JZJ852005 KJF852005 KTB852005 LCX852005 LMT852005 LWP852005 MGL852005 MQH852005 NAD852005 NJZ852005 NTV852005 ODR852005 ONN852005 OXJ852005 PHF852005 PRB852005 QAX852005 QKT852005 QUP852005 REL852005 ROH852005 RYD852005 SHZ852005 SRV852005 TBR852005 TLN852005 TVJ852005 UFF852005 UPB852005 UYX852005 VIT852005 VSP852005 WCL852005 WMH852005 WWD852005 O917541 JR917541 TN917541 ADJ917541 ANF917541 AXB917541 BGX917541 BQT917541 CAP917541 CKL917541 CUH917541 DED917541 DNZ917541 DXV917541 EHR917541 ERN917541 FBJ917541 FLF917541 FVB917541 GEX917541 GOT917541 GYP917541 HIL917541 HSH917541 ICD917541 ILZ917541 IVV917541 JFR917541 JPN917541 JZJ917541 KJF917541 KTB917541 LCX917541 LMT917541 LWP917541 MGL917541 MQH917541 NAD917541 NJZ917541 NTV917541 ODR917541 ONN917541 OXJ917541 PHF917541 PRB917541 QAX917541 QKT917541 QUP917541 REL917541 ROH917541 RYD917541 SHZ917541 SRV917541 TBR917541 TLN917541 TVJ917541 UFF917541 UPB917541 UYX917541 VIT917541 VSP917541 WCL917541 WMH917541 WWD917541 O983077 JR983077 TN983077 ADJ983077 ANF983077 AXB983077 BGX983077 BQT983077 CAP983077 CKL983077 CUH983077 DED983077 DNZ983077 DXV983077 EHR983077 ERN983077 FBJ983077 FLF983077 FVB983077 GEX983077 GOT983077 GYP983077 HIL983077 HSH983077 ICD983077 ILZ983077 IVV983077 JFR983077 JPN983077 JZJ983077 KJF983077 KTB983077 LCX983077 LMT983077 LWP983077 MGL983077 MQH983077 NAD983077 NJZ983077 NTV983077 ODR983077 ONN983077 OXJ983077 PHF983077 PRB983077 QAX983077 QKT983077 QUP983077 REL983077 ROH983077 RYD983077 SHZ983077 SRV983077 TBR983077 TLN983077 TVJ983077 UFF983077 UPB983077 UYX983077 VIT983077 VSP983077 WCL983077 WMH983077 WWD983077 WWD41 WMH41 WCL41 VSP41 VIT41 UYX41 UPB41 UFF41 TVJ41 TLN41 TBR41 SRV41 SHZ41 RYD41 ROH41 REL41 QUP41 QKT41 QAX41 PRB41 PHF41 OXJ41 ONN41 ODR41 NTV41 NJZ41 NAD41 MQH41 MGL41 LWP41 LMT41 LCX41 KTB41 KJF41 JZJ41 JPN41 JFR41 IVV41 ILZ41 ICD41 HSH41 HIL41 GYP41 GOT41 GEX41 FVB41 FLF41 FBJ41 ERN41 EHR41 DXV41 DNZ41 DED41 CUH41 CKL41 CAP41 BQT41 BGX41 AXB41 ANF41 ADJ41 TN41 JR41 O41 O22 JR22 TN22 ADJ22 ANF22 AXB22 BGX22 BQT22 CAP22 CKL22 CUH22 DED22 DNZ22 DXV22 EHR22 ERN22 FBJ22 FLF22 FVB22 GEX22 GOT22 GYP22 HIL22 HSH22 ICD22 ILZ22 IVV22 JFR22 JPN22 JZJ22 KJF22 KTB22 LCX22 LMT22 LWP22 MGL22 MQH22 NAD22 NJZ22 NTV22 ODR22 ONN22 OXJ22 PHF22 PRB22 QAX22 QKT22 QUP22 REL22 ROH22 RYD22 SHZ22 SRV22 TBR22 TLN22 TVJ22 UFF22 UPB22 UYX22 VIT22 VSP22 WCL22 WMH22 WWD22 V65573 V131109 V196645 V262181 V327717 V393253 V458789 V524325 V589861 V655397 V720933 V786469 V852005 V917541 V983077 V22">
      <formula1>kind_of_scheme_in</formula1>
    </dataValidation>
    <dataValidation type="list" allowBlank="1" showInputMessage="1" showErrorMessage="1" errorTitle="Ошибка" error="Выберите значение из списка" prompt="Выберите значение из списка" sqref="O23 O27 O42 O31">
      <formula1>kind_of_cons</formula1>
    </dataValidation>
    <dataValidation type="decimal" allowBlank="1" showErrorMessage="1" errorTitle="Ошибка" error="Допускается ввод только действительных чисел!" sqref="O43 O24 V43 V24 O28 V28 O32 V32">
      <formula1>-9.99999999999999E+23</formula1>
      <formula2>9.99999999999999E+23</formula2>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AA24:AA25">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sheetPr codeName="List05_3">
    <tabColor indexed="22"/>
  </sheetPr>
  <dimension ref="A1:T19"/>
  <sheetViews>
    <sheetView showGridLines="0" topLeftCell="E1"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50</v>
      </c>
    </row>
    <row r="2" spans="1:20" ht="22.5">
      <c r="F2" s="1207" t="s">
        <v>491</v>
      </c>
      <c r="G2" s="1208"/>
      <c r="H2" s="1209"/>
      <c r="I2" s="641"/>
    </row>
    <row r="3" spans="1:20" ht="3" customHeight="1"/>
    <row r="4" spans="1:20" s="571" customFormat="1" ht="11.25">
      <c r="A4" s="591"/>
      <c r="B4" s="591"/>
      <c r="C4" s="591"/>
      <c r="D4" s="591"/>
      <c r="F4" s="1161" t="s">
        <v>454</v>
      </c>
      <c r="G4" s="1161"/>
      <c r="H4" s="1161"/>
      <c r="I4" s="1210"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10"/>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20.12.2021</v>
      </c>
      <c r="I7" s="582" t="s">
        <v>493</v>
      </c>
      <c r="J7" s="616"/>
      <c r="K7" s="591"/>
      <c r="L7" s="591"/>
      <c r="M7" s="591"/>
      <c r="N7" s="591"/>
      <c r="O7" s="591"/>
      <c r="P7" s="591"/>
      <c r="Q7" s="591"/>
      <c r="R7" s="591"/>
      <c r="S7" s="591"/>
      <c r="T7" s="591"/>
    </row>
    <row r="8" spans="1:20" s="571" customFormat="1" ht="45">
      <c r="A8" s="1211">
        <v>1</v>
      </c>
      <c r="B8" s="591"/>
      <c r="C8" s="591"/>
      <c r="D8" s="591"/>
      <c r="F8" s="617" t="str">
        <f>"2." &amp;mergeValue(A8)</f>
        <v>2.1</v>
      </c>
      <c r="G8" s="633" t="s">
        <v>494</v>
      </c>
      <c r="H8" s="605"/>
      <c r="I8" s="582" t="s">
        <v>591</v>
      </c>
      <c r="J8" s="616"/>
      <c r="K8" s="591"/>
      <c r="L8" s="591"/>
      <c r="M8" s="591"/>
      <c r="N8" s="591"/>
      <c r="O8" s="591"/>
      <c r="P8" s="591"/>
      <c r="Q8" s="591"/>
      <c r="R8" s="591"/>
      <c r="S8" s="591"/>
      <c r="T8" s="591"/>
    </row>
    <row r="9" spans="1:20" s="571" customFormat="1" ht="22.5">
      <c r="A9" s="1211"/>
      <c r="B9" s="591"/>
      <c r="C9" s="591"/>
      <c r="D9" s="591"/>
      <c r="F9" s="617" t="str">
        <f>"3." &amp;mergeValue(A9)</f>
        <v>3.1</v>
      </c>
      <c r="G9" s="633" t="s">
        <v>495</v>
      </c>
      <c r="H9" s="605"/>
      <c r="I9" s="582" t="s">
        <v>589</v>
      </c>
      <c r="J9" s="616"/>
      <c r="K9" s="591"/>
      <c r="L9" s="591"/>
      <c r="M9" s="591"/>
      <c r="N9" s="591"/>
      <c r="O9" s="591"/>
      <c r="P9" s="591"/>
      <c r="Q9" s="591"/>
      <c r="R9" s="591"/>
      <c r="S9" s="591"/>
      <c r="T9" s="591"/>
    </row>
    <row r="10" spans="1:20" s="571" customFormat="1" ht="22.5">
      <c r="A10" s="1211"/>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11"/>
      <c r="B11" s="1211">
        <v>1</v>
      </c>
      <c r="C11" s="624"/>
      <c r="D11" s="624"/>
      <c r="F11" s="617" t="str">
        <f>"4."&amp;mergeValue(A11) &amp;"."&amp;mergeValue(B11)</f>
        <v>4.1.1</v>
      </c>
      <c r="G11" s="612" t="s">
        <v>593</v>
      </c>
      <c r="H11" s="605" t="str">
        <f>IF(region_name="","",region_name)</f>
        <v>Ленинградская область</v>
      </c>
      <c r="I11" s="582" t="s">
        <v>499</v>
      </c>
      <c r="J11" s="616"/>
      <c r="K11" s="591"/>
      <c r="L11" s="591"/>
      <c r="M11" s="591"/>
      <c r="N11" s="591"/>
      <c r="O11" s="591"/>
      <c r="P11" s="591"/>
      <c r="Q11" s="591"/>
      <c r="R11" s="591"/>
      <c r="S11" s="591"/>
      <c r="T11" s="591"/>
    </row>
    <row r="12" spans="1:20" s="571" customFormat="1" ht="22.5">
      <c r="A12" s="1211"/>
      <c r="B12" s="1211"/>
      <c r="C12" s="1211">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11"/>
      <c r="B13" s="1211"/>
      <c r="C13" s="1211"/>
      <c r="D13" s="624">
        <v>1</v>
      </c>
      <c r="F13" s="617" t="str">
        <f>"4."&amp;mergeValue(A13) &amp;"."&amp;mergeValue(B13)&amp;"."&amp;mergeValue(C13)&amp;"."&amp;mergeValue(D13)</f>
        <v>4.1.1.1.1</v>
      </c>
      <c r="G13" s="634" t="s">
        <v>498</v>
      </c>
      <c r="H13" s="605"/>
      <c r="I13" s="1212" t="s">
        <v>592</v>
      </c>
      <c r="J13" s="616"/>
      <c r="K13" s="591"/>
      <c r="L13" s="591"/>
      <c r="M13" s="591"/>
      <c r="N13" s="591"/>
      <c r="O13" s="591"/>
      <c r="P13" s="591"/>
      <c r="Q13" s="591"/>
      <c r="R13" s="591"/>
      <c r="S13" s="591"/>
      <c r="T13" s="591"/>
    </row>
    <row r="14" spans="1:20" s="571" customFormat="1" ht="18.75">
      <c r="A14" s="1211"/>
      <c r="B14" s="1211"/>
      <c r="C14" s="1211"/>
      <c r="D14" s="624"/>
      <c r="F14" s="620"/>
      <c r="G14" s="551" t="s">
        <v>4</v>
      </c>
      <c r="H14" s="625"/>
      <c r="I14" s="1212"/>
      <c r="J14" s="616"/>
      <c r="K14" s="591"/>
      <c r="L14" s="591"/>
      <c r="M14" s="591"/>
      <c r="N14" s="591"/>
      <c r="O14" s="591"/>
      <c r="P14" s="591"/>
      <c r="Q14" s="591"/>
      <c r="R14" s="591"/>
      <c r="S14" s="591"/>
      <c r="T14" s="591"/>
    </row>
    <row r="15" spans="1:20" s="571" customFormat="1" ht="18.75">
      <c r="A15" s="1211"/>
      <c r="B15" s="1211"/>
      <c r="C15" s="624"/>
      <c r="D15" s="624"/>
      <c r="F15" s="635"/>
      <c r="G15" s="578" t="s">
        <v>403</v>
      </c>
      <c r="H15" s="636"/>
      <c r="I15" s="637"/>
      <c r="J15" s="616"/>
      <c r="K15" s="591"/>
      <c r="L15" s="591"/>
      <c r="M15" s="591"/>
      <c r="N15" s="591"/>
      <c r="O15" s="591"/>
      <c r="P15" s="591"/>
      <c r="Q15" s="591"/>
      <c r="R15" s="591"/>
      <c r="S15" s="591"/>
      <c r="T15" s="591"/>
    </row>
    <row r="16" spans="1:20" s="571" customFormat="1" ht="18.75">
      <c r="A16" s="1211"/>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06" t="s">
        <v>594</v>
      </c>
      <c r="H19" s="1206"/>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sheetPr codeName="List06_3">
    <tabColor rgb="FFEAEBEE"/>
    <pageSetUpPr fitToPage="1"/>
  </sheetPr>
  <dimension ref="A1:AJ36"/>
  <sheetViews>
    <sheetView showGridLines="0" topLeftCell="I4"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34" width="10.5703125" style="586"/>
    <col min="35" max="256" width="10.5703125" style="524"/>
    <col min="257" max="264" width="0" style="524" hidden="1" customWidth="1"/>
    <col min="265" max="265" width="3.7109375" style="524" customWidth="1"/>
    <col min="266" max="266" width="3.85546875" style="524" customWidth="1"/>
    <col min="267" max="267" width="3.7109375" style="524" customWidth="1"/>
    <col min="268" max="268" width="12.7109375" style="524" customWidth="1"/>
    <col min="269" max="269" width="52.7109375" style="524" customWidth="1"/>
    <col min="270" max="273" width="0" style="524" hidden="1" customWidth="1"/>
    <col min="274" max="274" width="12.28515625" style="524" customWidth="1"/>
    <col min="275" max="275" width="6.42578125" style="524" customWidth="1"/>
    <col min="276" max="276" width="12.28515625" style="524" customWidth="1"/>
    <col min="277" max="277" width="0" style="524" hidden="1" customWidth="1"/>
    <col min="278" max="278" width="3.7109375" style="524" customWidth="1"/>
    <col min="279" max="279" width="11.140625" style="524" bestFit="1" customWidth="1"/>
    <col min="280" max="281" width="10.5703125" style="524"/>
    <col min="282" max="282" width="11.140625" style="524" customWidth="1"/>
    <col min="283" max="512" width="10.5703125" style="524"/>
    <col min="513" max="520" width="0" style="524" hidden="1" customWidth="1"/>
    <col min="521" max="521" width="3.7109375" style="524" customWidth="1"/>
    <col min="522" max="522" width="3.85546875" style="524" customWidth="1"/>
    <col min="523" max="523" width="3.7109375" style="524" customWidth="1"/>
    <col min="524" max="524" width="12.7109375" style="524" customWidth="1"/>
    <col min="525" max="525" width="52.7109375" style="524" customWidth="1"/>
    <col min="526" max="529" width="0" style="524" hidden="1" customWidth="1"/>
    <col min="530" max="530" width="12.28515625" style="524" customWidth="1"/>
    <col min="531" max="531" width="6.42578125" style="524" customWidth="1"/>
    <col min="532" max="532" width="12.28515625" style="524" customWidth="1"/>
    <col min="533" max="533" width="0" style="524" hidden="1" customWidth="1"/>
    <col min="534" max="534" width="3.7109375" style="524" customWidth="1"/>
    <col min="535" max="535" width="11.140625" style="524" bestFit="1" customWidth="1"/>
    <col min="536" max="537" width="10.5703125" style="524"/>
    <col min="538" max="538" width="11.140625" style="524" customWidth="1"/>
    <col min="539" max="768" width="10.5703125" style="524"/>
    <col min="769" max="776" width="0" style="524" hidden="1" customWidth="1"/>
    <col min="777" max="777" width="3.7109375" style="524" customWidth="1"/>
    <col min="778" max="778" width="3.85546875" style="524" customWidth="1"/>
    <col min="779" max="779" width="3.7109375" style="524" customWidth="1"/>
    <col min="780" max="780" width="12.7109375" style="524" customWidth="1"/>
    <col min="781" max="781" width="52.7109375" style="524" customWidth="1"/>
    <col min="782" max="785" width="0" style="524" hidden="1" customWidth="1"/>
    <col min="786" max="786" width="12.28515625" style="524" customWidth="1"/>
    <col min="787" max="787" width="6.42578125" style="524" customWidth="1"/>
    <col min="788" max="788" width="12.28515625" style="524" customWidth="1"/>
    <col min="789" max="789" width="0" style="524" hidden="1" customWidth="1"/>
    <col min="790" max="790" width="3.7109375" style="524" customWidth="1"/>
    <col min="791" max="791" width="11.140625" style="524" bestFit="1" customWidth="1"/>
    <col min="792" max="793" width="10.5703125" style="524"/>
    <col min="794" max="794" width="11.140625" style="524" customWidth="1"/>
    <col min="795" max="1024" width="10.5703125" style="524"/>
    <col min="1025" max="1032" width="0" style="524" hidden="1" customWidth="1"/>
    <col min="1033" max="1033" width="3.7109375" style="524" customWidth="1"/>
    <col min="1034" max="1034" width="3.85546875" style="524" customWidth="1"/>
    <col min="1035" max="1035" width="3.7109375" style="524" customWidth="1"/>
    <col min="1036" max="1036" width="12.7109375" style="524" customWidth="1"/>
    <col min="1037" max="1037" width="52.7109375" style="524" customWidth="1"/>
    <col min="1038" max="1041" width="0" style="524" hidden="1" customWidth="1"/>
    <col min="1042" max="1042" width="12.28515625" style="524" customWidth="1"/>
    <col min="1043" max="1043" width="6.42578125" style="524" customWidth="1"/>
    <col min="1044" max="1044" width="12.28515625" style="524" customWidth="1"/>
    <col min="1045" max="1045" width="0" style="524" hidden="1" customWidth="1"/>
    <col min="1046" max="1046" width="3.7109375" style="524" customWidth="1"/>
    <col min="1047" max="1047" width="11.140625" style="524" bestFit="1" customWidth="1"/>
    <col min="1048" max="1049" width="10.5703125" style="524"/>
    <col min="1050" max="1050" width="11.140625" style="524" customWidth="1"/>
    <col min="1051" max="1280" width="10.5703125" style="524"/>
    <col min="1281" max="1288" width="0" style="524" hidden="1" customWidth="1"/>
    <col min="1289" max="1289" width="3.7109375" style="524" customWidth="1"/>
    <col min="1290" max="1290" width="3.85546875" style="524" customWidth="1"/>
    <col min="1291" max="1291" width="3.7109375" style="524" customWidth="1"/>
    <col min="1292" max="1292" width="12.7109375" style="524" customWidth="1"/>
    <col min="1293" max="1293" width="52.7109375" style="524" customWidth="1"/>
    <col min="1294" max="1297" width="0" style="524" hidden="1" customWidth="1"/>
    <col min="1298" max="1298" width="12.28515625" style="524" customWidth="1"/>
    <col min="1299" max="1299" width="6.42578125" style="524" customWidth="1"/>
    <col min="1300" max="1300" width="12.28515625" style="524" customWidth="1"/>
    <col min="1301" max="1301" width="0" style="524" hidden="1" customWidth="1"/>
    <col min="1302" max="1302" width="3.7109375" style="524" customWidth="1"/>
    <col min="1303" max="1303" width="11.140625" style="524" bestFit="1" customWidth="1"/>
    <col min="1304" max="1305" width="10.5703125" style="524"/>
    <col min="1306" max="1306" width="11.140625" style="524" customWidth="1"/>
    <col min="1307" max="1536" width="10.5703125" style="524"/>
    <col min="1537" max="1544" width="0" style="524" hidden="1" customWidth="1"/>
    <col min="1545" max="1545" width="3.7109375" style="524" customWidth="1"/>
    <col min="1546" max="1546" width="3.85546875" style="524" customWidth="1"/>
    <col min="1547" max="1547" width="3.7109375" style="524" customWidth="1"/>
    <col min="1548" max="1548" width="12.7109375" style="524" customWidth="1"/>
    <col min="1549" max="1549" width="52.7109375" style="524" customWidth="1"/>
    <col min="1550" max="1553" width="0" style="524" hidden="1" customWidth="1"/>
    <col min="1554" max="1554" width="12.28515625" style="524" customWidth="1"/>
    <col min="1555" max="1555" width="6.42578125" style="524" customWidth="1"/>
    <col min="1556" max="1556" width="12.28515625" style="524" customWidth="1"/>
    <col min="1557" max="1557" width="0" style="524" hidden="1" customWidth="1"/>
    <col min="1558" max="1558" width="3.7109375" style="524" customWidth="1"/>
    <col min="1559" max="1559" width="11.140625" style="524" bestFit="1" customWidth="1"/>
    <col min="1560" max="1561" width="10.5703125" style="524"/>
    <col min="1562" max="1562" width="11.140625" style="524" customWidth="1"/>
    <col min="1563" max="1792" width="10.5703125" style="524"/>
    <col min="1793" max="1800" width="0" style="524" hidden="1" customWidth="1"/>
    <col min="1801" max="1801" width="3.7109375" style="524" customWidth="1"/>
    <col min="1802" max="1802" width="3.85546875" style="524" customWidth="1"/>
    <col min="1803" max="1803" width="3.7109375" style="524" customWidth="1"/>
    <col min="1804" max="1804" width="12.7109375" style="524" customWidth="1"/>
    <col min="1805" max="1805" width="52.7109375" style="524" customWidth="1"/>
    <col min="1806" max="1809" width="0" style="524" hidden="1" customWidth="1"/>
    <col min="1810" max="1810" width="12.28515625" style="524" customWidth="1"/>
    <col min="1811" max="1811" width="6.42578125" style="524" customWidth="1"/>
    <col min="1812" max="1812" width="12.28515625" style="524" customWidth="1"/>
    <col min="1813" max="1813" width="0" style="524" hidden="1" customWidth="1"/>
    <col min="1814" max="1814" width="3.7109375" style="524" customWidth="1"/>
    <col min="1815" max="1815" width="11.140625" style="524" bestFit="1" customWidth="1"/>
    <col min="1816" max="1817" width="10.5703125" style="524"/>
    <col min="1818" max="1818" width="11.140625" style="524" customWidth="1"/>
    <col min="1819" max="2048" width="10.5703125" style="524"/>
    <col min="2049" max="2056" width="0" style="524" hidden="1" customWidth="1"/>
    <col min="2057" max="2057" width="3.7109375" style="524" customWidth="1"/>
    <col min="2058" max="2058" width="3.85546875" style="524" customWidth="1"/>
    <col min="2059" max="2059" width="3.7109375" style="524" customWidth="1"/>
    <col min="2060" max="2060" width="12.7109375" style="524" customWidth="1"/>
    <col min="2061" max="2061" width="52.7109375" style="524" customWidth="1"/>
    <col min="2062" max="2065" width="0" style="524" hidden="1" customWidth="1"/>
    <col min="2066" max="2066" width="12.28515625" style="524" customWidth="1"/>
    <col min="2067" max="2067" width="6.42578125" style="524" customWidth="1"/>
    <col min="2068" max="2068" width="12.28515625" style="524" customWidth="1"/>
    <col min="2069" max="2069" width="0" style="524" hidden="1" customWidth="1"/>
    <col min="2070" max="2070" width="3.7109375" style="524" customWidth="1"/>
    <col min="2071" max="2071" width="11.140625" style="524" bestFit="1" customWidth="1"/>
    <col min="2072" max="2073" width="10.5703125" style="524"/>
    <col min="2074" max="2074" width="11.140625" style="524" customWidth="1"/>
    <col min="2075" max="2304" width="10.5703125" style="524"/>
    <col min="2305" max="2312" width="0" style="524" hidden="1" customWidth="1"/>
    <col min="2313" max="2313" width="3.7109375" style="524" customWidth="1"/>
    <col min="2314" max="2314" width="3.85546875" style="524" customWidth="1"/>
    <col min="2315" max="2315" width="3.7109375" style="524" customWidth="1"/>
    <col min="2316" max="2316" width="12.7109375" style="524" customWidth="1"/>
    <col min="2317" max="2317" width="52.7109375" style="524" customWidth="1"/>
    <col min="2318" max="2321" width="0" style="524" hidden="1" customWidth="1"/>
    <col min="2322" max="2322" width="12.28515625" style="524" customWidth="1"/>
    <col min="2323" max="2323" width="6.42578125" style="524" customWidth="1"/>
    <col min="2324" max="2324" width="12.28515625" style="524" customWidth="1"/>
    <col min="2325" max="2325" width="0" style="524" hidden="1" customWidth="1"/>
    <col min="2326" max="2326" width="3.7109375" style="524" customWidth="1"/>
    <col min="2327" max="2327" width="11.140625" style="524" bestFit="1" customWidth="1"/>
    <col min="2328" max="2329" width="10.5703125" style="524"/>
    <col min="2330" max="2330" width="11.140625" style="524" customWidth="1"/>
    <col min="2331" max="2560" width="10.5703125" style="524"/>
    <col min="2561" max="2568" width="0" style="524" hidden="1" customWidth="1"/>
    <col min="2569" max="2569" width="3.7109375" style="524" customWidth="1"/>
    <col min="2570" max="2570" width="3.85546875" style="524" customWidth="1"/>
    <col min="2571" max="2571" width="3.7109375" style="524" customWidth="1"/>
    <col min="2572" max="2572" width="12.7109375" style="524" customWidth="1"/>
    <col min="2573" max="2573" width="52.7109375" style="524" customWidth="1"/>
    <col min="2574" max="2577" width="0" style="524" hidden="1" customWidth="1"/>
    <col min="2578" max="2578" width="12.28515625" style="524" customWidth="1"/>
    <col min="2579" max="2579" width="6.42578125" style="524" customWidth="1"/>
    <col min="2580" max="2580" width="12.28515625" style="524" customWidth="1"/>
    <col min="2581" max="2581" width="0" style="524" hidden="1" customWidth="1"/>
    <col min="2582" max="2582" width="3.7109375" style="524" customWidth="1"/>
    <col min="2583" max="2583" width="11.140625" style="524" bestFit="1" customWidth="1"/>
    <col min="2584" max="2585" width="10.5703125" style="524"/>
    <col min="2586" max="2586" width="11.140625" style="524" customWidth="1"/>
    <col min="2587" max="2816" width="10.5703125" style="524"/>
    <col min="2817" max="2824" width="0" style="524" hidden="1" customWidth="1"/>
    <col min="2825" max="2825" width="3.7109375" style="524" customWidth="1"/>
    <col min="2826" max="2826" width="3.85546875" style="524" customWidth="1"/>
    <col min="2827" max="2827" width="3.7109375" style="524" customWidth="1"/>
    <col min="2828" max="2828" width="12.7109375" style="524" customWidth="1"/>
    <col min="2829" max="2829" width="52.7109375" style="524" customWidth="1"/>
    <col min="2830" max="2833" width="0" style="524" hidden="1" customWidth="1"/>
    <col min="2834" max="2834" width="12.28515625" style="524" customWidth="1"/>
    <col min="2835" max="2835" width="6.42578125" style="524" customWidth="1"/>
    <col min="2836" max="2836" width="12.28515625" style="524" customWidth="1"/>
    <col min="2837" max="2837" width="0" style="524" hidden="1" customWidth="1"/>
    <col min="2838" max="2838" width="3.7109375" style="524" customWidth="1"/>
    <col min="2839" max="2839" width="11.140625" style="524" bestFit="1" customWidth="1"/>
    <col min="2840" max="2841" width="10.5703125" style="524"/>
    <col min="2842" max="2842" width="11.140625" style="524" customWidth="1"/>
    <col min="2843" max="3072" width="10.5703125" style="524"/>
    <col min="3073" max="3080" width="0" style="524" hidden="1" customWidth="1"/>
    <col min="3081" max="3081" width="3.7109375" style="524" customWidth="1"/>
    <col min="3082" max="3082" width="3.85546875" style="524" customWidth="1"/>
    <col min="3083" max="3083" width="3.7109375" style="524" customWidth="1"/>
    <col min="3084" max="3084" width="12.7109375" style="524" customWidth="1"/>
    <col min="3085" max="3085" width="52.7109375" style="524" customWidth="1"/>
    <col min="3086" max="3089" width="0" style="524" hidden="1" customWidth="1"/>
    <col min="3090" max="3090" width="12.28515625" style="524" customWidth="1"/>
    <col min="3091" max="3091" width="6.42578125" style="524" customWidth="1"/>
    <col min="3092" max="3092" width="12.28515625" style="524" customWidth="1"/>
    <col min="3093" max="3093" width="0" style="524" hidden="1" customWidth="1"/>
    <col min="3094" max="3094" width="3.7109375" style="524" customWidth="1"/>
    <col min="3095" max="3095" width="11.140625" style="524" bestFit="1" customWidth="1"/>
    <col min="3096" max="3097" width="10.5703125" style="524"/>
    <col min="3098" max="3098" width="11.140625" style="524" customWidth="1"/>
    <col min="3099" max="3328" width="10.5703125" style="524"/>
    <col min="3329" max="3336" width="0" style="524" hidden="1" customWidth="1"/>
    <col min="3337" max="3337" width="3.7109375" style="524" customWidth="1"/>
    <col min="3338" max="3338" width="3.85546875" style="524" customWidth="1"/>
    <col min="3339" max="3339" width="3.7109375" style="524" customWidth="1"/>
    <col min="3340" max="3340" width="12.7109375" style="524" customWidth="1"/>
    <col min="3341" max="3341" width="52.7109375" style="524" customWidth="1"/>
    <col min="3342" max="3345" width="0" style="524" hidden="1" customWidth="1"/>
    <col min="3346" max="3346" width="12.28515625" style="524" customWidth="1"/>
    <col min="3347" max="3347" width="6.42578125" style="524" customWidth="1"/>
    <col min="3348" max="3348" width="12.28515625" style="524" customWidth="1"/>
    <col min="3349" max="3349" width="0" style="524" hidden="1" customWidth="1"/>
    <col min="3350" max="3350" width="3.7109375" style="524" customWidth="1"/>
    <col min="3351" max="3351" width="11.140625" style="524" bestFit="1" customWidth="1"/>
    <col min="3352" max="3353" width="10.5703125" style="524"/>
    <col min="3354" max="3354" width="11.140625" style="524" customWidth="1"/>
    <col min="3355" max="3584" width="10.5703125" style="524"/>
    <col min="3585" max="3592" width="0" style="524" hidden="1" customWidth="1"/>
    <col min="3593" max="3593" width="3.7109375" style="524" customWidth="1"/>
    <col min="3594" max="3594" width="3.85546875" style="524" customWidth="1"/>
    <col min="3595" max="3595" width="3.7109375" style="524" customWidth="1"/>
    <col min="3596" max="3596" width="12.7109375" style="524" customWidth="1"/>
    <col min="3597" max="3597" width="52.7109375" style="524" customWidth="1"/>
    <col min="3598" max="3601" width="0" style="524" hidden="1" customWidth="1"/>
    <col min="3602" max="3602" width="12.28515625" style="524" customWidth="1"/>
    <col min="3603" max="3603" width="6.42578125" style="524" customWidth="1"/>
    <col min="3604" max="3604" width="12.28515625" style="524" customWidth="1"/>
    <col min="3605" max="3605" width="0" style="524" hidden="1" customWidth="1"/>
    <col min="3606" max="3606" width="3.7109375" style="524" customWidth="1"/>
    <col min="3607" max="3607" width="11.140625" style="524" bestFit="1" customWidth="1"/>
    <col min="3608" max="3609" width="10.5703125" style="524"/>
    <col min="3610" max="3610" width="11.140625" style="524" customWidth="1"/>
    <col min="3611" max="3840" width="10.5703125" style="524"/>
    <col min="3841" max="3848" width="0" style="524" hidden="1" customWidth="1"/>
    <col min="3849" max="3849" width="3.7109375" style="524" customWidth="1"/>
    <col min="3850" max="3850" width="3.85546875" style="524" customWidth="1"/>
    <col min="3851" max="3851" width="3.7109375" style="524" customWidth="1"/>
    <col min="3852" max="3852" width="12.7109375" style="524" customWidth="1"/>
    <col min="3853" max="3853" width="52.7109375" style="524" customWidth="1"/>
    <col min="3854" max="3857" width="0" style="524" hidden="1" customWidth="1"/>
    <col min="3858" max="3858" width="12.28515625" style="524" customWidth="1"/>
    <col min="3859" max="3859" width="6.42578125" style="524" customWidth="1"/>
    <col min="3860" max="3860" width="12.28515625" style="524" customWidth="1"/>
    <col min="3861" max="3861" width="0" style="524" hidden="1" customWidth="1"/>
    <col min="3862" max="3862" width="3.7109375" style="524" customWidth="1"/>
    <col min="3863" max="3863" width="11.140625" style="524" bestFit="1" customWidth="1"/>
    <col min="3864" max="3865" width="10.5703125" style="524"/>
    <col min="3866" max="3866" width="11.140625" style="524" customWidth="1"/>
    <col min="3867" max="4096" width="10.5703125" style="524"/>
    <col min="4097" max="4104" width="0" style="524" hidden="1" customWidth="1"/>
    <col min="4105" max="4105" width="3.7109375" style="524" customWidth="1"/>
    <col min="4106" max="4106" width="3.85546875" style="524" customWidth="1"/>
    <col min="4107" max="4107" width="3.7109375" style="524" customWidth="1"/>
    <col min="4108" max="4108" width="12.7109375" style="524" customWidth="1"/>
    <col min="4109" max="4109" width="52.7109375" style="524" customWidth="1"/>
    <col min="4110" max="4113" width="0" style="524" hidden="1" customWidth="1"/>
    <col min="4114" max="4114" width="12.28515625" style="524" customWidth="1"/>
    <col min="4115" max="4115" width="6.42578125" style="524" customWidth="1"/>
    <col min="4116" max="4116" width="12.28515625" style="524" customWidth="1"/>
    <col min="4117" max="4117" width="0" style="524" hidden="1" customWidth="1"/>
    <col min="4118" max="4118" width="3.7109375" style="524" customWidth="1"/>
    <col min="4119" max="4119" width="11.140625" style="524" bestFit="1" customWidth="1"/>
    <col min="4120" max="4121" width="10.5703125" style="524"/>
    <col min="4122" max="4122" width="11.140625" style="524" customWidth="1"/>
    <col min="4123" max="4352" width="10.5703125" style="524"/>
    <col min="4353" max="4360" width="0" style="524" hidden="1" customWidth="1"/>
    <col min="4361" max="4361" width="3.7109375" style="524" customWidth="1"/>
    <col min="4362" max="4362" width="3.85546875" style="524" customWidth="1"/>
    <col min="4363" max="4363" width="3.7109375" style="524" customWidth="1"/>
    <col min="4364" max="4364" width="12.7109375" style="524" customWidth="1"/>
    <col min="4365" max="4365" width="52.7109375" style="524" customWidth="1"/>
    <col min="4366" max="4369" width="0" style="524" hidden="1" customWidth="1"/>
    <col min="4370" max="4370" width="12.28515625" style="524" customWidth="1"/>
    <col min="4371" max="4371" width="6.42578125" style="524" customWidth="1"/>
    <col min="4372" max="4372" width="12.28515625" style="524" customWidth="1"/>
    <col min="4373" max="4373" width="0" style="524" hidden="1" customWidth="1"/>
    <col min="4374" max="4374" width="3.7109375" style="524" customWidth="1"/>
    <col min="4375" max="4375" width="11.140625" style="524" bestFit="1" customWidth="1"/>
    <col min="4376" max="4377" width="10.5703125" style="524"/>
    <col min="4378" max="4378" width="11.140625" style="524" customWidth="1"/>
    <col min="4379" max="4608" width="10.5703125" style="524"/>
    <col min="4609" max="4616" width="0" style="524" hidden="1" customWidth="1"/>
    <col min="4617" max="4617" width="3.7109375" style="524" customWidth="1"/>
    <col min="4618" max="4618" width="3.85546875" style="524" customWidth="1"/>
    <col min="4619" max="4619" width="3.7109375" style="524" customWidth="1"/>
    <col min="4620" max="4620" width="12.7109375" style="524" customWidth="1"/>
    <col min="4621" max="4621" width="52.7109375" style="524" customWidth="1"/>
    <col min="4622" max="4625" width="0" style="524" hidden="1" customWidth="1"/>
    <col min="4626" max="4626" width="12.28515625" style="524" customWidth="1"/>
    <col min="4627" max="4627" width="6.42578125" style="524" customWidth="1"/>
    <col min="4628" max="4628" width="12.28515625" style="524" customWidth="1"/>
    <col min="4629" max="4629" width="0" style="524" hidden="1" customWidth="1"/>
    <col min="4630" max="4630" width="3.7109375" style="524" customWidth="1"/>
    <col min="4631" max="4631" width="11.140625" style="524" bestFit="1" customWidth="1"/>
    <col min="4632" max="4633" width="10.5703125" style="524"/>
    <col min="4634" max="4634" width="11.140625" style="524" customWidth="1"/>
    <col min="4635" max="4864" width="10.5703125" style="524"/>
    <col min="4865" max="4872" width="0" style="524" hidden="1" customWidth="1"/>
    <col min="4873" max="4873" width="3.7109375" style="524" customWidth="1"/>
    <col min="4874" max="4874" width="3.85546875" style="524" customWidth="1"/>
    <col min="4875" max="4875" width="3.7109375" style="524" customWidth="1"/>
    <col min="4876" max="4876" width="12.7109375" style="524" customWidth="1"/>
    <col min="4877" max="4877" width="52.7109375" style="524" customWidth="1"/>
    <col min="4878" max="4881" width="0" style="524" hidden="1" customWidth="1"/>
    <col min="4882" max="4882" width="12.28515625" style="524" customWidth="1"/>
    <col min="4883" max="4883" width="6.42578125" style="524" customWidth="1"/>
    <col min="4884" max="4884" width="12.28515625" style="524" customWidth="1"/>
    <col min="4885" max="4885" width="0" style="524" hidden="1" customWidth="1"/>
    <col min="4886" max="4886" width="3.7109375" style="524" customWidth="1"/>
    <col min="4887" max="4887" width="11.140625" style="524" bestFit="1" customWidth="1"/>
    <col min="4888" max="4889" width="10.5703125" style="524"/>
    <col min="4890" max="4890" width="11.140625" style="524" customWidth="1"/>
    <col min="4891" max="5120" width="10.5703125" style="524"/>
    <col min="5121" max="5128" width="0" style="524" hidden="1" customWidth="1"/>
    <col min="5129" max="5129" width="3.7109375" style="524" customWidth="1"/>
    <col min="5130" max="5130" width="3.85546875" style="524" customWidth="1"/>
    <col min="5131" max="5131" width="3.7109375" style="524" customWidth="1"/>
    <col min="5132" max="5132" width="12.7109375" style="524" customWidth="1"/>
    <col min="5133" max="5133" width="52.7109375" style="524" customWidth="1"/>
    <col min="5134" max="5137" width="0" style="524" hidden="1" customWidth="1"/>
    <col min="5138" max="5138" width="12.28515625" style="524" customWidth="1"/>
    <col min="5139" max="5139" width="6.42578125" style="524" customWidth="1"/>
    <col min="5140" max="5140" width="12.28515625" style="524" customWidth="1"/>
    <col min="5141" max="5141" width="0" style="524" hidden="1" customWidth="1"/>
    <col min="5142" max="5142" width="3.7109375" style="524" customWidth="1"/>
    <col min="5143" max="5143" width="11.140625" style="524" bestFit="1" customWidth="1"/>
    <col min="5144" max="5145" width="10.5703125" style="524"/>
    <col min="5146" max="5146" width="11.140625" style="524" customWidth="1"/>
    <col min="5147" max="5376" width="10.5703125" style="524"/>
    <col min="5377" max="5384" width="0" style="524" hidden="1" customWidth="1"/>
    <col min="5385" max="5385" width="3.7109375" style="524" customWidth="1"/>
    <col min="5386" max="5386" width="3.85546875" style="524" customWidth="1"/>
    <col min="5387" max="5387" width="3.7109375" style="524" customWidth="1"/>
    <col min="5388" max="5388" width="12.7109375" style="524" customWidth="1"/>
    <col min="5389" max="5389" width="52.7109375" style="524" customWidth="1"/>
    <col min="5390" max="5393" width="0" style="524" hidden="1" customWidth="1"/>
    <col min="5394" max="5394" width="12.28515625" style="524" customWidth="1"/>
    <col min="5395" max="5395" width="6.42578125" style="524" customWidth="1"/>
    <col min="5396" max="5396" width="12.28515625" style="524" customWidth="1"/>
    <col min="5397" max="5397" width="0" style="524" hidden="1" customWidth="1"/>
    <col min="5398" max="5398" width="3.7109375" style="524" customWidth="1"/>
    <col min="5399" max="5399" width="11.140625" style="524" bestFit="1" customWidth="1"/>
    <col min="5400" max="5401" width="10.5703125" style="524"/>
    <col min="5402" max="5402" width="11.140625" style="524" customWidth="1"/>
    <col min="5403" max="5632" width="10.5703125" style="524"/>
    <col min="5633" max="5640" width="0" style="524" hidden="1" customWidth="1"/>
    <col min="5641" max="5641" width="3.7109375" style="524" customWidth="1"/>
    <col min="5642" max="5642" width="3.85546875" style="524" customWidth="1"/>
    <col min="5643" max="5643" width="3.7109375" style="524" customWidth="1"/>
    <col min="5644" max="5644" width="12.7109375" style="524" customWidth="1"/>
    <col min="5645" max="5645" width="52.7109375" style="524" customWidth="1"/>
    <col min="5646" max="5649" width="0" style="524" hidden="1" customWidth="1"/>
    <col min="5650" max="5650" width="12.28515625" style="524" customWidth="1"/>
    <col min="5651" max="5651" width="6.42578125" style="524" customWidth="1"/>
    <col min="5652" max="5652" width="12.28515625" style="524" customWidth="1"/>
    <col min="5653" max="5653" width="0" style="524" hidden="1" customWidth="1"/>
    <col min="5654" max="5654" width="3.7109375" style="524" customWidth="1"/>
    <col min="5655" max="5655" width="11.140625" style="524" bestFit="1" customWidth="1"/>
    <col min="5656" max="5657" width="10.5703125" style="524"/>
    <col min="5658" max="5658" width="11.140625" style="524" customWidth="1"/>
    <col min="5659" max="5888" width="10.5703125" style="524"/>
    <col min="5889" max="5896" width="0" style="524" hidden="1" customWidth="1"/>
    <col min="5897" max="5897" width="3.7109375" style="524" customWidth="1"/>
    <col min="5898" max="5898" width="3.85546875" style="524" customWidth="1"/>
    <col min="5899" max="5899" width="3.7109375" style="524" customWidth="1"/>
    <col min="5900" max="5900" width="12.7109375" style="524" customWidth="1"/>
    <col min="5901" max="5901" width="52.7109375" style="524" customWidth="1"/>
    <col min="5902" max="5905" width="0" style="524" hidden="1" customWidth="1"/>
    <col min="5906" max="5906" width="12.28515625" style="524" customWidth="1"/>
    <col min="5907" max="5907" width="6.42578125" style="524" customWidth="1"/>
    <col min="5908" max="5908" width="12.28515625" style="524" customWidth="1"/>
    <col min="5909" max="5909" width="0" style="524" hidden="1" customWidth="1"/>
    <col min="5910" max="5910" width="3.7109375" style="524" customWidth="1"/>
    <col min="5911" max="5911" width="11.140625" style="524" bestFit="1" customWidth="1"/>
    <col min="5912" max="5913" width="10.5703125" style="524"/>
    <col min="5914" max="5914" width="11.140625" style="524" customWidth="1"/>
    <col min="5915" max="6144" width="10.5703125" style="524"/>
    <col min="6145" max="6152" width="0" style="524" hidden="1" customWidth="1"/>
    <col min="6153" max="6153" width="3.7109375" style="524" customWidth="1"/>
    <col min="6154" max="6154" width="3.85546875" style="524" customWidth="1"/>
    <col min="6155" max="6155" width="3.7109375" style="524" customWidth="1"/>
    <col min="6156" max="6156" width="12.7109375" style="524" customWidth="1"/>
    <col min="6157" max="6157" width="52.7109375" style="524" customWidth="1"/>
    <col min="6158" max="6161" width="0" style="524" hidden="1" customWidth="1"/>
    <col min="6162" max="6162" width="12.28515625" style="524" customWidth="1"/>
    <col min="6163" max="6163" width="6.42578125" style="524" customWidth="1"/>
    <col min="6164" max="6164" width="12.28515625" style="524" customWidth="1"/>
    <col min="6165" max="6165" width="0" style="524" hidden="1" customWidth="1"/>
    <col min="6166" max="6166" width="3.7109375" style="524" customWidth="1"/>
    <col min="6167" max="6167" width="11.140625" style="524" bestFit="1" customWidth="1"/>
    <col min="6168" max="6169" width="10.5703125" style="524"/>
    <col min="6170" max="6170" width="11.140625" style="524" customWidth="1"/>
    <col min="6171" max="6400" width="10.5703125" style="524"/>
    <col min="6401" max="6408" width="0" style="524" hidden="1" customWidth="1"/>
    <col min="6409" max="6409" width="3.7109375" style="524" customWidth="1"/>
    <col min="6410" max="6410" width="3.85546875" style="524" customWidth="1"/>
    <col min="6411" max="6411" width="3.7109375" style="524" customWidth="1"/>
    <col min="6412" max="6412" width="12.7109375" style="524" customWidth="1"/>
    <col min="6413" max="6413" width="52.7109375" style="524" customWidth="1"/>
    <col min="6414" max="6417" width="0" style="524" hidden="1" customWidth="1"/>
    <col min="6418" max="6418" width="12.28515625" style="524" customWidth="1"/>
    <col min="6419" max="6419" width="6.42578125" style="524" customWidth="1"/>
    <col min="6420" max="6420" width="12.28515625" style="524" customWidth="1"/>
    <col min="6421" max="6421" width="0" style="524" hidden="1" customWidth="1"/>
    <col min="6422" max="6422" width="3.7109375" style="524" customWidth="1"/>
    <col min="6423" max="6423" width="11.140625" style="524" bestFit="1" customWidth="1"/>
    <col min="6424" max="6425" width="10.5703125" style="524"/>
    <col min="6426" max="6426" width="11.140625" style="524" customWidth="1"/>
    <col min="6427" max="6656" width="10.5703125" style="524"/>
    <col min="6657" max="6664" width="0" style="524" hidden="1" customWidth="1"/>
    <col min="6665" max="6665" width="3.7109375" style="524" customWidth="1"/>
    <col min="6666" max="6666" width="3.85546875" style="524" customWidth="1"/>
    <col min="6667" max="6667" width="3.7109375" style="524" customWidth="1"/>
    <col min="6668" max="6668" width="12.7109375" style="524" customWidth="1"/>
    <col min="6669" max="6669" width="52.7109375" style="524" customWidth="1"/>
    <col min="6670" max="6673" width="0" style="524" hidden="1" customWidth="1"/>
    <col min="6674" max="6674" width="12.28515625" style="524" customWidth="1"/>
    <col min="6675" max="6675" width="6.42578125" style="524" customWidth="1"/>
    <col min="6676" max="6676" width="12.28515625" style="524" customWidth="1"/>
    <col min="6677" max="6677" width="0" style="524" hidden="1" customWidth="1"/>
    <col min="6678" max="6678" width="3.7109375" style="524" customWidth="1"/>
    <col min="6679" max="6679" width="11.140625" style="524" bestFit="1" customWidth="1"/>
    <col min="6680" max="6681" width="10.5703125" style="524"/>
    <col min="6682" max="6682" width="11.140625" style="524" customWidth="1"/>
    <col min="6683" max="6912" width="10.5703125" style="524"/>
    <col min="6913" max="6920" width="0" style="524" hidden="1" customWidth="1"/>
    <col min="6921" max="6921" width="3.7109375" style="524" customWidth="1"/>
    <col min="6922" max="6922" width="3.85546875" style="524" customWidth="1"/>
    <col min="6923" max="6923" width="3.7109375" style="524" customWidth="1"/>
    <col min="6924" max="6924" width="12.7109375" style="524" customWidth="1"/>
    <col min="6925" max="6925" width="52.7109375" style="524" customWidth="1"/>
    <col min="6926" max="6929" width="0" style="524" hidden="1" customWidth="1"/>
    <col min="6930" max="6930" width="12.28515625" style="524" customWidth="1"/>
    <col min="6931" max="6931" width="6.42578125" style="524" customWidth="1"/>
    <col min="6932" max="6932" width="12.28515625" style="524" customWidth="1"/>
    <col min="6933" max="6933" width="0" style="524" hidden="1" customWidth="1"/>
    <col min="6934" max="6934" width="3.7109375" style="524" customWidth="1"/>
    <col min="6935" max="6935" width="11.140625" style="524" bestFit="1" customWidth="1"/>
    <col min="6936" max="6937" width="10.5703125" style="524"/>
    <col min="6938" max="6938" width="11.140625" style="524" customWidth="1"/>
    <col min="6939" max="7168" width="10.5703125" style="524"/>
    <col min="7169" max="7176" width="0" style="524" hidden="1" customWidth="1"/>
    <col min="7177" max="7177" width="3.7109375" style="524" customWidth="1"/>
    <col min="7178" max="7178" width="3.85546875" style="524" customWidth="1"/>
    <col min="7179" max="7179" width="3.7109375" style="524" customWidth="1"/>
    <col min="7180" max="7180" width="12.7109375" style="524" customWidth="1"/>
    <col min="7181" max="7181" width="52.7109375" style="524" customWidth="1"/>
    <col min="7182" max="7185" width="0" style="524" hidden="1" customWidth="1"/>
    <col min="7186" max="7186" width="12.28515625" style="524" customWidth="1"/>
    <col min="7187" max="7187" width="6.42578125" style="524" customWidth="1"/>
    <col min="7188" max="7188" width="12.28515625" style="524" customWidth="1"/>
    <col min="7189" max="7189" width="0" style="524" hidden="1" customWidth="1"/>
    <col min="7190" max="7190" width="3.7109375" style="524" customWidth="1"/>
    <col min="7191" max="7191" width="11.140625" style="524" bestFit="1" customWidth="1"/>
    <col min="7192" max="7193" width="10.5703125" style="524"/>
    <col min="7194" max="7194" width="11.140625" style="524" customWidth="1"/>
    <col min="7195" max="7424" width="10.5703125" style="524"/>
    <col min="7425" max="7432" width="0" style="524" hidden="1" customWidth="1"/>
    <col min="7433" max="7433" width="3.7109375" style="524" customWidth="1"/>
    <col min="7434" max="7434" width="3.85546875" style="524" customWidth="1"/>
    <col min="7435" max="7435" width="3.7109375" style="524" customWidth="1"/>
    <col min="7436" max="7436" width="12.7109375" style="524" customWidth="1"/>
    <col min="7437" max="7437" width="52.7109375" style="524" customWidth="1"/>
    <col min="7438" max="7441" width="0" style="524" hidden="1" customWidth="1"/>
    <col min="7442" max="7442" width="12.28515625" style="524" customWidth="1"/>
    <col min="7443" max="7443" width="6.42578125" style="524" customWidth="1"/>
    <col min="7444" max="7444" width="12.28515625" style="524" customWidth="1"/>
    <col min="7445" max="7445" width="0" style="524" hidden="1" customWidth="1"/>
    <col min="7446" max="7446" width="3.7109375" style="524" customWidth="1"/>
    <col min="7447" max="7447" width="11.140625" style="524" bestFit="1" customWidth="1"/>
    <col min="7448" max="7449" width="10.5703125" style="524"/>
    <col min="7450" max="7450" width="11.140625" style="524" customWidth="1"/>
    <col min="7451" max="7680" width="10.5703125" style="524"/>
    <col min="7681" max="7688" width="0" style="524" hidden="1" customWidth="1"/>
    <col min="7689" max="7689" width="3.7109375" style="524" customWidth="1"/>
    <col min="7690" max="7690" width="3.85546875" style="524" customWidth="1"/>
    <col min="7691" max="7691" width="3.7109375" style="524" customWidth="1"/>
    <col min="7692" max="7692" width="12.7109375" style="524" customWidth="1"/>
    <col min="7693" max="7693" width="52.7109375" style="524" customWidth="1"/>
    <col min="7694" max="7697" width="0" style="524" hidden="1" customWidth="1"/>
    <col min="7698" max="7698" width="12.28515625" style="524" customWidth="1"/>
    <col min="7699" max="7699" width="6.42578125" style="524" customWidth="1"/>
    <col min="7700" max="7700" width="12.28515625" style="524" customWidth="1"/>
    <col min="7701" max="7701" width="0" style="524" hidden="1" customWidth="1"/>
    <col min="7702" max="7702" width="3.7109375" style="524" customWidth="1"/>
    <col min="7703" max="7703" width="11.140625" style="524" bestFit="1" customWidth="1"/>
    <col min="7704" max="7705" width="10.5703125" style="524"/>
    <col min="7706" max="7706" width="11.140625" style="524" customWidth="1"/>
    <col min="7707" max="7936" width="10.5703125" style="524"/>
    <col min="7937" max="7944" width="0" style="524" hidden="1" customWidth="1"/>
    <col min="7945" max="7945" width="3.7109375" style="524" customWidth="1"/>
    <col min="7946" max="7946" width="3.85546875" style="524" customWidth="1"/>
    <col min="7947" max="7947" width="3.7109375" style="524" customWidth="1"/>
    <col min="7948" max="7948" width="12.7109375" style="524" customWidth="1"/>
    <col min="7949" max="7949" width="52.7109375" style="524" customWidth="1"/>
    <col min="7950" max="7953" width="0" style="524" hidden="1" customWidth="1"/>
    <col min="7954" max="7954" width="12.28515625" style="524" customWidth="1"/>
    <col min="7955" max="7955" width="6.42578125" style="524" customWidth="1"/>
    <col min="7956" max="7956" width="12.28515625" style="524" customWidth="1"/>
    <col min="7957" max="7957" width="0" style="524" hidden="1" customWidth="1"/>
    <col min="7958" max="7958" width="3.7109375" style="524" customWidth="1"/>
    <col min="7959" max="7959" width="11.140625" style="524" bestFit="1" customWidth="1"/>
    <col min="7960" max="7961" width="10.5703125" style="524"/>
    <col min="7962" max="7962" width="11.140625" style="524" customWidth="1"/>
    <col min="7963" max="8192" width="10.5703125" style="524"/>
    <col min="8193" max="8200" width="0" style="524" hidden="1" customWidth="1"/>
    <col min="8201" max="8201" width="3.7109375" style="524" customWidth="1"/>
    <col min="8202" max="8202" width="3.85546875" style="524" customWidth="1"/>
    <col min="8203" max="8203" width="3.7109375" style="524" customWidth="1"/>
    <col min="8204" max="8204" width="12.7109375" style="524" customWidth="1"/>
    <col min="8205" max="8205" width="52.7109375" style="524" customWidth="1"/>
    <col min="8206" max="8209" width="0" style="524" hidden="1" customWidth="1"/>
    <col min="8210" max="8210" width="12.28515625" style="524" customWidth="1"/>
    <col min="8211" max="8211" width="6.42578125" style="524" customWidth="1"/>
    <col min="8212" max="8212" width="12.28515625" style="524" customWidth="1"/>
    <col min="8213" max="8213" width="0" style="524" hidden="1" customWidth="1"/>
    <col min="8214" max="8214" width="3.7109375" style="524" customWidth="1"/>
    <col min="8215" max="8215" width="11.140625" style="524" bestFit="1" customWidth="1"/>
    <col min="8216" max="8217" width="10.5703125" style="524"/>
    <col min="8218" max="8218" width="11.140625" style="524" customWidth="1"/>
    <col min="8219" max="8448" width="10.5703125" style="524"/>
    <col min="8449" max="8456" width="0" style="524" hidden="1" customWidth="1"/>
    <col min="8457" max="8457" width="3.7109375" style="524" customWidth="1"/>
    <col min="8458" max="8458" width="3.85546875" style="524" customWidth="1"/>
    <col min="8459" max="8459" width="3.7109375" style="524" customWidth="1"/>
    <col min="8460" max="8460" width="12.7109375" style="524" customWidth="1"/>
    <col min="8461" max="8461" width="52.7109375" style="524" customWidth="1"/>
    <col min="8462" max="8465" width="0" style="524" hidden="1" customWidth="1"/>
    <col min="8466" max="8466" width="12.28515625" style="524" customWidth="1"/>
    <col min="8467" max="8467" width="6.42578125" style="524" customWidth="1"/>
    <col min="8468" max="8468" width="12.28515625" style="524" customWidth="1"/>
    <col min="8469" max="8469" width="0" style="524" hidden="1" customWidth="1"/>
    <col min="8470" max="8470" width="3.7109375" style="524" customWidth="1"/>
    <col min="8471" max="8471" width="11.140625" style="524" bestFit="1" customWidth="1"/>
    <col min="8472" max="8473" width="10.5703125" style="524"/>
    <col min="8474" max="8474" width="11.140625" style="524" customWidth="1"/>
    <col min="8475" max="8704" width="10.5703125" style="524"/>
    <col min="8705" max="8712" width="0" style="524" hidden="1" customWidth="1"/>
    <col min="8713" max="8713" width="3.7109375" style="524" customWidth="1"/>
    <col min="8714" max="8714" width="3.85546875" style="524" customWidth="1"/>
    <col min="8715" max="8715" width="3.7109375" style="524" customWidth="1"/>
    <col min="8716" max="8716" width="12.7109375" style="524" customWidth="1"/>
    <col min="8717" max="8717" width="52.7109375" style="524" customWidth="1"/>
    <col min="8718" max="8721" width="0" style="524" hidden="1" customWidth="1"/>
    <col min="8722" max="8722" width="12.28515625" style="524" customWidth="1"/>
    <col min="8723" max="8723" width="6.42578125" style="524" customWidth="1"/>
    <col min="8724" max="8724" width="12.28515625" style="524" customWidth="1"/>
    <col min="8725" max="8725" width="0" style="524" hidden="1" customWidth="1"/>
    <col min="8726" max="8726" width="3.7109375" style="524" customWidth="1"/>
    <col min="8727" max="8727" width="11.140625" style="524" bestFit="1" customWidth="1"/>
    <col min="8728" max="8729" width="10.5703125" style="524"/>
    <col min="8730" max="8730" width="11.140625" style="524" customWidth="1"/>
    <col min="8731" max="8960" width="10.5703125" style="524"/>
    <col min="8961" max="8968" width="0" style="524" hidden="1" customWidth="1"/>
    <col min="8969" max="8969" width="3.7109375" style="524" customWidth="1"/>
    <col min="8970" max="8970" width="3.85546875" style="524" customWidth="1"/>
    <col min="8971" max="8971" width="3.7109375" style="524" customWidth="1"/>
    <col min="8972" max="8972" width="12.7109375" style="524" customWidth="1"/>
    <col min="8973" max="8973" width="52.7109375" style="524" customWidth="1"/>
    <col min="8974" max="8977" width="0" style="524" hidden="1" customWidth="1"/>
    <col min="8978" max="8978" width="12.28515625" style="524" customWidth="1"/>
    <col min="8979" max="8979" width="6.42578125" style="524" customWidth="1"/>
    <col min="8980" max="8980" width="12.28515625" style="524" customWidth="1"/>
    <col min="8981" max="8981" width="0" style="524" hidden="1" customWidth="1"/>
    <col min="8982" max="8982" width="3.7109375" style="524" customWidth="1"/>
    <col min="8983" max="8983" width="11.140625" style="524" bestFit="1" customWidth="1"/>
    <col min="8984" max="8985" width="10.5703125" style="524"/>
    <col min="8986" max="8986" width="11.140625" style="524" customWidth="1"/>
    <col min="8987" max="9216" width="10.5703125" style="524"/>
    <col min="9217" max="9224" width="0" style="524" hidden="1" customWidth="1"/>
    <col min="9225" max="9225" width="3.7109375" style="524" customWidth="1"/>
    <col min="9226" max="9226" width="3.85546875" style="524" customWidth="1"/>
    <col min="9227" max="9227" width="3.7109375" style="524" customWidth="1"/>
    <col min="9228" max="9228" width="12.7109375" style="524" customWidth="1"/>
    <col min="9229" max="9229" width="52.7109375" style="524" customWidth="1"/>
    <col min="9230" max="9233" width="0" style="524" hidden="1" customWidth="1"/>
    <col min="9234" max="9234" width="12.28515625" style="524" customWidth="1"/>
    <col min="9235" max="9235" width="6.42578125" style="524" customWidth="1"/>
    <col min="9236" max="9236" width="12.28515625" style="524" customWidth="1"/>
    <col min="9237" max="9237" width="0" style="524" hidden="1" customWidth="1"/>
    <col min="9238" max="9238" width="3.7109375" style="524" customWidth="1"/>
    <col min="9239" max="9239" width="11.140625" style="524" bestFit="1" customWidth="1"/>
    <col min="9240" max="9241" width="10.5703125" style="524"/>
    <col min="9242" max="9242" width="11.140625" style="524" customWidth="1"/>
    <col min="9243" max="9472" width="10.5703125" style="524"/>
    <col min="9473" max="9480" width="0" style="524" hidden="1" customWidth="1"/>
    <col min="9481" max="9481" width="3.7109375" style="524" customWidth="1"/>
    <col min="9482" max="9482" width="3.85546875" style="524" customWidth="1"/>
    <col min="9483" max="9483" width="3.7109375" style="524" customWidth="1"/>
    <col min="9484" max="9484" width="12.7109375" style="524" customWidth="1"/>
    <col min="9485" max="9485" width="52.7109375" style="524" customWidth="1"/>
    <col min="9486" max="9489" width="0" style="524" hidden="1" customWidth="1"/>
    <col min="9490" max="9490" width="12.28515625" style="524" customWidth="1"/>
    <col min="9491" max="9491" width="6.42578125" style="524" customWidth="1"/>
    <col min="9492" max="9492" width="12.28515625" style="524" customWidth="1"/>
    <col min="9493" max="9493" width="0" style="524" hidden="1" customWidth="1"/>
    <col min="9494" max="9494" width="3.7109375" style="524" customWidth="1"/>
    <col min="9495" max="9495" width="11.140625" style="524" bestFit="1" customWidth="1"/>
    <col min="9496" max="9497" width="10.5703125" style="524"/>
    <col min="9498" max="9498" width="11.140625" style="524" customWidth="1"/>
    <col min="9499" max="9728" width="10.5703125" style="524"/>
    <col min="9729" max="9736" width="0" style="524" hidden="1" customWidth="1"/>
    <col min="9737" max="9737" width="3.7109375" style="524" customWidth="1"/>
    <col min="9738" max="9738" width="3.85546875" style="524" customWidth="1"/>
    <col min="9739" max="9739" width="3.7109375" style="524" customWidth="1"/>
    <col min="9740" max="9740" width="12.7109375" style="524" customWidth="1"/>
    <col min="9741" max="9741" width="52.7109375" style="524" customWidth="1"/>
    <col min="9742" max="9745" width="0" style="524" hidden="1" customWidth="1"/>
    <col min="9746" max="9746" width="12.28515625" style="524" customWidth="1"/>
    <col min="9747" max="9747" width="6.42578125" style="524" customWidth="1"/>
    <col min="9748" max="9748" width="12.28515625" style="524" customWidth="1"/>
    <col min="9749" max="9749" width="0" style="524" hidden="1" customWidth="1"/>
    <col min="9750" max="9750" width="3.7109375" style="524" customWidth="1"/>
    <col min="9751" max="9751" width="11.140625" style="524" bestFit="1" customWidth="1"/>
    <col min="9752" max="9753" width="10.5703125" style="524"/>
    <col min="9754" max="9754" width="11.140625" style="524" customWidth="1"/>
    <col min="9755" max="9984" width="10.5703125" style="524"/>
    <col min="9985" max="9992" width="0" style="524" hidden="1" customWidth="1"/>
    <col min="9993" max="9993" width="3.7109375" style="524" customWidth="1"/>
    <col min="9994" max="9994" width="3.85546875" style="524" customWidth="1"/>
    <col min="9995" max="9995" width="3.7109375" style="524" customWidth="1"/>
    <col min="9996" max="9996" width="12.7109375" style="524" customWidth="1"/>
    <col min="9997" max="9997" width="52.7109375" style="524" customWidth="1"/>
    <col min="9998" max="10001" width="0" style="524" hidden="1" customWidth="1"/>
    <col min="10002" max="10002" width="12.28515625" style="524" customWidth="1"/>
    <col min="10003" max="10003" width="6.42578125" style="524" customWidth="1"/>
    <col min="10004" max="10004" width="12.28515625" style="524" customWidth="1"/>
    <col min="10005" max="10005" width="0" style="524" hidden="1" customWidth="1"/>
    <col min="10006" max="10006" width="3.7109375" style="524" customWidth="1"/>
    <col min="10007" max="10007" width="11.140625" style="524" bestFit="1" customWidth="1"/>
    <col min="10008" max="10009" width="10.5703125" style="524"/>
    <col min="10010" max="10010" width="11.140625" style="524" customWidth="1"/>
    <col min="10011" max="10240" width="10.5703125" style="524"/>
    <col min="10241" max="10248" width="0" style="524" hidden="1" customWidth="1"/>
    <col min="10249" max="10249" width="3.7109375" style="524" customWidth="1"/>
    <col min="10250" max="10250" width="3.85546875" style="524" customWidth="1"/>
    <col min="10251" max="10251" width="3.7109375" style="524" customWidth="1"/>
    <col min="10252" max="10252" width="12.7109375" style="524" customWidth="1"/>
    <col min="10253" max="10253" width="52.7109375" style="524" customWidth="1"/>
    <col min="10254" max="10257" width="0" style="524" hidden="1" customWidth="1"/>
    <col min="10258" max="10258" width="12.28515625" style="524" customWidth="1"/>
    <col min="10259" max="10259" width="6.42578125" style="524" customWidth="1"/>
    <col min="10260" max="10260" width="12.28515625" style="524" customWidth="1"/>
    <col min="10261" max="10261" width="0" style="524" hidden="1" customWidth="1"/>
    <col min="10262" max="10262" width="3.7109375" style="524" customWidth="1"/>
    <col min="10263" max="10263" width="11.140625" style="524" bestFit="1" customWidth="1"/>
    <col min="10264" max="10265" width="10.5703125" style="524"/>
    <col min="10266" max="10266" width="11.140625" style="524" customWidth="1"/>
    <col min="10267" max="10496" width="10.5703125" style="524"/>
    <col min="10497" max="10504" width="0" style="524" hidden="1" customWidth="1"/>
    <col min="10505" max="10505" width="3.7109375" style="524" customWidth="1"/>
    <col min="10506" max="10506" width="3.85546875" style="524" customWidth="1"/>
    <col min="10507" max="10507" width="3.7109375" style="524" customWidth="1"/>
    <col min="10508" max="10508" width="12.7109375" style="524" customWidth="1"/>
    <col min="10509" max="10509" width="52.7109375" style="524" customWidth="1"/>
    <col min="10510" max="10513" width="0" style="524" hidden="1" customWidth="1"/>
    <col min="10514" max="10514" width="12.28515625" style="524" customWidth="1"/>
    <col min="10515" max="10515" width="6.42578125" style="524" customWidth="1"/>
    <col min="10516" max="10516" width="12.28515625" style="524" customWidth="1"/>
    <col min="10517" max="10517" width="0" style="524" hidden="1" customWidth="1"/>
    <col min="10518" max="10518" width="3.7109375" style="524" customWidth="1"/>
    <col min="10519" max="10519" width="11.140625" style="524" bestFit="1" customWidth="1"/>
    <col min="10520" max="10521" width="10.5703125" style="524"/>
    <col min="10522" max="10522" width="11.140625" style="524" customWidth="1"/>
    <col min="10523" max="10752" width="10.5703125" style="524"/>
    <col min="10753" max="10760" width="0" style="524" hidden="1" customWidth="1"/>
    <col min="10761" max="10761" width="3.7109375" style="524" customWidth="1"/>
    <col min="10762" max="10762" width="3.85546875" style="524" customWidth="1"/>
    <col min="10763" max="10763" width="3.7109375" style="524" customWidth="1"/>
    <col min="10764" max="10764" width="12.7109375" style="524" customWidth="1"/>
    <col min="10765" max="10765" width="52.7109375" style="524" customWidth="1"/>
    <col min="10766" max="10769" width="0" style="524" hidden="1" customWidth="1"/>
    <col min="10770" max="10770" width="12.28515625" style="524" customWidth="1"/>
    <col min="10771" max="10771" width="6.42578125" style="524" customWidth="1"/>
    <col min="10772" max="10772" width="12.28515625" style="524" customWidth="1"/>
    <col min="10773" max="10773" width="0" style="524" hidden="1" customWidth="1"/>
    <col min="10774" max="10774" width="3.7109375" style="524" customWidth="1"/>
    <col min="10775" max="10775" width="11.140625" style="524" bestFit="1" customWidth="1"/>
    <col min="10776" max="10777" width="10.5703125" style="524"/>
    <col min="10778" max="10778" width="11.140625" style="524" customWidth="1"/>
    <col min="10779" max="11008" width="10.5703125" style="524"/>
    <col min="11009" max="11016" width="0" style="524" hidden="1" customWidth="1"/>
    <col min="11017" max="11017" width="3.7109375" style="524" customWidth="1"/>
    <col min="11018" max="11018" width="3.85546875" style="524" customWidth="1"/>
    <col min="11019" max="11019" width="3.7109375" style="524" customWidth="1"/>
    <col min="11020" max="11020" width="12.7109375" style="524" customWidth="1"/>
    <col min="11021" max="11021" width="52.7109375" style="524" customWidth="1"/>
    <col min="11022" max="11025" width="0" style="524" hidden="1" customWidth="1"/>
    <col min="11026" max="11026" width="12.28515625" style="524" customWidth="1"/>
    <col min="11027" max="11027" width="6.42578125" style="524" customWidth="1"/>
    <col min="11028" max="11028" width="12.28515625" style="524" customWidth="1"/>
    <col min="11029" max="11029" width="0" style="524" hidden="1" customWidth="1"/>
    <col min="11030" max="11030" width="3.7109375" style="524" customWidth="1"/>
    <col min="11031" max="11031" width="11.140625" style="524" bestFit="1" customWidth="1"/>
    <col min="11032" max="11033" width="10.5703125" style="524"/>
    <col min="11034" max="11034" width="11.140625" style="524" customWidth="1"/>
    <col min="11035" max="11264" width="10.5703125" style="524"/>
    <col min="11265" max="11272" width="0" style="524" hidden="1" customWidth="1"/>
    <col min="11273" max="11273" width="3.7109375" style="524" customWidth="1"/>
    <col min="11274" max="11274" width="3.85546875" style="524" customWidth="1"/>
    <col min="11275" max="11275" width="3.7109375" style="524" customWidth="1"/>
    <col min="11276" max="11276" width="12.7109375" style="524" customWidth="1"/>
    <col min="11277" max="11277" width="52.7109375" style="524" customWidth="1"/>
    <col min="11278" max="11281" width="0" style="524" hidden="1" customWidth="1"/>
    <col min="11282" max="11282" width="12.28515625" style="524" customWidth="1"/>
    <col min="11283" max="11283" width="6.42578125" style="524" customWidth="1"/>
    <col min="11284" max="11284" width="12.28515625" style="524" customWidth="1"/>
    <col min="11285" max="11285" width="0" style="524" hidden="1" customWidth="1"/>
    <col min="11286" max="11286" width="3.7109375" style="524" customWidth="1"/>
    <col min="11287" max="11287" width="11.140625" style="524" bestFit="1" customWidth="1"/>
    <col min="11288" max="11289" width="10.5703125" style="524"/>
    <col min="11290" max="11290" width="11.140625" style="524" customWidth="1"/>
    <col min="11291" max="11520" width="10.5703125" style="524"/>
    <col min="11521" max="11528" width="0" style="524" hidden="1" customWidth="1"/>
    <col min="11529" max="11529" width="3.7109375" style="524" customWidth="1"/>
    <col min="11530" max="11530" width="3.85546875" style="524" customWidth="1"/>
    <col min="11531" max="11531" width="3.7109375" style="524" customWidth="1"/>
    <col min="11532" max="11532" width="12.7109375" style="524" customWidth="1"/>
    <col min="11533" max="11533" width="52.7109375" style="524" customWidth="1"/>
    <col min="11534" max="11537" width="0" style="524" hidden="1" customWidth="1"/>
    <col min="11538" max="11538" width="12.28515625" style="524" customWidth="1"/>
    <col min="11539" max="11539" width="6.42578125" style="524" customWidth="1"/>
    <col min="11540" max="11540" width="12.28515625" style="524" customWidth="1"/>
    <col min="11541" max="11541" width="0" style="524" hidden="1" customWidth="1"/>
    <col min="11542" max="11542" width="3.7109375" style="524" customWidth="1"/>
    <col min="11543" max="11543" width="11.140625" style="524" bestFit="1" customWidth="1"/>
    <col min="11544" max="11545" width="10.5703125" style="524"/>
    <col min="11546" max="11546" width="11.140625" style="524" customWidth="1"/>
    <col min="11547" max="11776" width="10.5703125" style="524"/>
    <col min="11777" max="11784" width="0" style="524" hidden="1" customWidth="1"/>
    <col min="11785" max="11785" width="3.7109375" style="524" customWidth="1"/>
    <col min="11786" max="11786" width="3.85546875" style="524" customWidth="1"/>
    <col min="11787" max="11787" width="3.7109375" style="524" customWidth="1"/>
    <col min="11788" max="11788" width="12.7109375" style="524" customWidth="1"/>
    <col min="11789" max="11789" width="52.7109375" style="524" customWidth="1"/>
    <col min="11790" max="11793" width="0" style="524" hidden="1" customWidth="1"/>
    <col min="11794" max="11794" width="12.28515625" style="524" customWidth="1"/>
    <col min="11795" max="11795" width="6.42578125" style="524" customWidth="1"/>
    <col min="11796" max="11796" width="12.28515625" style="524" customWidth="1"/>
    <col min="11797" max="11797" width="0" style="524" hidden="1" customWidth="1"/>
    <col min="11798" max="11798" width="3.7109375" style="524" customWidth="1"/>
    <col min="11799" max="11799" width="11.140625" style="524" bestFit="1" customWidth="1"/>
    <col min="11800" max="11801" width="10.5703125" style="524"/>
    <col min="11802" max="11802" width="11.140625" style="524" customWidth="1"/>
    <col min="11803" max="12032" width="10.5703125" style="524"/>
    <col min="12033" max="12040" width="0" style="524" hidden="1" customWidth="1"/>
    <col min="12041" max="12041" width="3.7109375" style="524" customWidth="1"/>
    <col min="12042" max="12042" width="3.85546875" style="524" customWidth="1"/>
    <col min="12043" max="12043" width="3.7109375" style="524" customWidth="1"/>
    <col min="12044" max="12044" width="12.7109375" style="524" customWidth="1"/>
    <col min="12045" max="12045" width="52.7109375" style="524" customWidth="1"/>
    <col min="12046" max="12049" width="0" style="524" hidden="1" customWidth="1"/>
    <col min="12050" max="12050" width="12.28515625" style="524" customWidth="1"/>
    <col min="12051" max="12051" width="6.42578125" style="524" customWidth="1"/>
    <col min="12052" max="12052" width="12.28515625" style="524" customWidth="1"/>
    <col min="12053" max="12053" width="0" style="524" hidden="1" customWidth="1"/>
    <col min="12054" max="12054" width="3.7109375" style="524" customWidth="1"/>
    <col min="12055" max="12055" width="11.140625" style="524" bestFit="1" customWidth="1"/>
    <col min="12056" max="12057" width="10.5703125" style="524"/>
    <col min="12058" max="12058" width="11.140625" style="524" customWidth="1"/>
    <col min="12059" max="12288" width="10.5703125" style="524"/>
    <col min="12289" max="12296" width="0" style="524" hidden="1" customWidth="1"/>
    <col min="12297" max="12297" width="3.7109375" style="524" customWidth="1"/>
    <col min="12298" max="12298" width="3.85546875" style="524" customWidth="1"/>
    <col min="12299" max="12299" width="3.7109375" style="524" customWidth="1"/>
    <col min="12300" max="12300" width="12.7109375" style="524" customWidth="1"/>
    <col min="12301" max="12301" width="52.7109375" style="524" customWidth="1"/>
    <col min="12302" max="12305" width="0" style="524" hidden="1" customWidth="1"/>
    <col min="12306" max="12306" width="12.28515625" style="524" customWidth="1"/>
    <col min="12307" max="12307" width="6.42578125" style="524" customWidth="1"/>
    <col min="12308" max="12308" width="12.28515625" style="524" customWidth="1"/>
    <col min="12309" max="12309" width="0" style="524" hidden="1" customWidth="1"/>
    <col min="12310" max="12310" width="3.7109375" style="524" customWidth="1"/>
    <col min="12311" max="12311" width="11.140625" style="524" bestFit="1" customWidth="1"/>
    <col min="12312" max="12313" width="10.5703125" style="524"/>
    <col min="12314" max="12314" width="11.140625" style="524" customWidth="1"/>
    <col min="12315" max="12544" width="10.5703125" style="524"/>
    <col min="12545" max="12552" width="0" style="524" hidden="1" customWidth="1"/>
    <col min="12553" max="12553" width="3.7109375" style="524" customWidth="1"/>
    <col min="12554" max="12554" width="3.85546875" style="524" customWidth="1"/>
    <col min="12555" max="12555" width="3.7109375" style="524" customWidth="1"/>
    <col min="12556" max="12556" width="12.7109375" style="524" customWidth="1"/>
    <col min="12557" max="12557" width="52.7109375" style="524" customWidth="1"/>
    <col min="12558" max="12561" width="0" style="524" hidden="1" customWidth="1"/>
    <col min="12562" max="12562" width="12.28515625" style="524" customWidth="1"/>
    <col min="12563" max="12563" width="6.42578125" style="524" customWidth="1"/>
    <col min="12564" max="12564" width="12.28515625" style="524" customWidth="1"/>
    <col min="12565" max="12565" width="0" style="524" hidden="1" customWidth="1"/>
    <col min="12566" max="12566" width="3.7109375" style="524" customWidth="1"/>
    <col min="12567" max="12567" width="11.140625" style="524" bestFit="1" customWidth="1"/>
    <col min="12568" max="12569" width="10.5703125" style="524"/>
    <col min="12570" max="12570" width="11.140625" style="524" customWidth="1"/>
    <col min="12571" max="12800" width="10.5703125" style="524"/>
    <col min="12801" max="12808" width="0" style="524" hidden="1" customWidth="1"/>
    <col min="12809" max="12809" width="3.7109375" style="524" customWidth="1"/>
    <col min="12810" max="12810" width="3.85546875" style="524" customWidth="1"/>
    <col min="12811" max="12811" width="3.7109375" style="524" customWidth="1"/>
    <col min="12812" max="12812" width="12.7109375" style="524" customWidth="1"/>
    <col min="12813" max="12813" width="52.7109375" style="524" customWidth="1"/>
    <col min="12814" max="12817" width="0" style="524" hidden="1" customWidth="1"/>
    <col min="12818" max="12818" width="12.28515625" style="524" customWidth="1"/>
    <col min="12819" max="12819" width="6.42578125" style="524" customWidth="1"/>
    <col min="12820" max="12820" width="12.28515625" style="524" customWidth="1"/>
    <col min="12821" max="12821" width="0" style="524" hidden="1" customWidth="1"/>
    <col min="12822" max="12822" width="3.7109375" style="524" customWidth="1"/>
    <col min="12823" max="12823" width="11.140625" style="524" bestFit="1" customWidth="1"/>
    <col min="12824" max="12825" width="10.5703125" style="524"/>
    <col min="12826" max="12826" width="11.140625" style="524" customWidth="1"/>
    <col min="12827" max="13056" width="10.5703125" style="524"/>
    <col min="13057" max="13064" width="0" style="524" hidden="1" customWidth="1"/>
    <col min="13065" max="13065" width="3.7109375" style="524" customWidth="1"/>
    <col min="13066" max="13066" width="3.85546875" style="524" customWidth="1"/>
    <col min="13067" max="13067" width="3.7109375" style="524" customWidth="1"/>
    <col min="13068" max="13068" width="12.7109375" style="524" customWidth="1"/>
    <col min="13069" max="13069" width="52.7109375" style="524" customWidth="1"/>
    <col min="13070" max="13073" width="0" style="524" hidden="1" customWidth="1"/>
    <col min="13074" max="13074" width="12.28515625" style="524" customWidth="1"/>
    <col min="13075" max="13075" width="6.42578125" style="524" customWidth="1"/>
    <col min="13076" max="13076" width="12.28515625" style="524" customWidth="1"/>
    <col min="13077" max="13077" width="0" style="524" hidden="1" customWidth="1"/>
    <col min="13078" max="13078" width="3.7109375" style="524" customWidth="1"/>
    <col min="13079" max="13079" width="11.140625" style="524" bestFit="1" customWidth="1"/>
    <col min="13080" max="13081" width="10.5703125" style="524"/>
    <col min="13082" max="13082" width="11.140625" style="524" customWidth="1"/>
    <col min="13083" max="13312" width="10.5703125" style="524"/>
    <col min="13313" max="13320" width="0" style="524" hidden="1" customWidth="1"/>
    <col min="13321" max="13321" width="3.7109375" style="524" customWidth="1"/>
    <col min="13322" max="13322" width="3.85546875" style="524" customWidth="1"/>
    <col min="13323" max="13323" width="3.7109375" style="524" customWidth="1"/>
    <col min="13324" max="13324" width="12.7109375" style="524" customWidth="1"/>
    <col min="13325" max="13325" width="52.7109375" style="524" customWidth="1"/>
    <col min="13326" max="13329" width="0" style="524" hidden="1" customWidth="1"/>
    <col min="13330" max="13330" width="12.28515625" style="524" customWidth="1"/>
    <col min="13331" max="13331" width="6.42578125" style="524" customWidth="1"/>
    <col min="13332" max="13332" width="12.28515625" style="524" customWidth="1"/>
    <col min="13333" max="13333" width="0" style="524" hidden="1" customWidth="1"/>
    <col min="13334" max="13334" width="3.7109375" style="524" customWidth="1"/>
    <col min="13335" max="13335" width="11.140625" style="524" bestFit="1" customWidth="1"/>
    <col min="13336" max="13337" width="10.5703125" style="524"/>
    <col min="13338" max="13338" width="11.140625" style="524" customWidth="1"/>
    <col min="13339" max="13568" width="10.5703125" style="524"/>
    <col min="13569" max="13576" width="0" style="524" hidden="1" customWidth="1"/>
    <col min="13577" max="13577" width="3.7109375" style="524" customWidth="1"/>
    <col min="13578" max="13578" width="3.85546875" style="524" customWidth="1"/>
    <col min="13579" max="13579" width="3.7109375" style="524" customWidth="1"/>
    <col min="13580" max="13580" width="12.7109375" style="524" customWidth="1"/>
    <col min="13581" max="13581" width="52.7109375" style="524" customWidth="1"/>
    <col min="13582" max="13585" width="0" style="524" hidden="1" customWidth="1"/>
    <col min="13586" max="13586" width="12.28515625" style="524" customWidth="1"/>
    <col min="13587" max="13587" width="6.42578125" style="524" customWidth="1"/>
    <col min="13588" max="13588" width="12.28515625" style="524" customWidth="1"/>
    <col min="13589" max="13589" width="0" style="524" hidden="1" customWidth="1"/>
    <col min="13590" max="13590" width="3.7109375" style="524" customWidth="1"/>
    <col min="13591" max="13591" width="11.140625" style="524" bestFit="1" customWidth="1"/>
    <col min="13592" max="13593" width="10.5703125" style="524"/>
    <col min="13594" max="13594" width="11.140625" style="524" customWidth="1"/>
    <col min="13595" max="13824" width="10.5703125" style="524"/>
    <col min="13825" max="13832" width="0" style="524" hidden="1" customWidth="1"/>
    <col min="13833" max="13833" width="3.7109375" style="524" customWidth="1"/>
    <col min="13834" max="13834" width="3.85546875" style="524" customWidth="1"/>
    <col min="13835" max="13835" width="3.7109375" style="524" customWidth="1"/>
    <col min="13836" max="13836" width="12.7109375" style="524" customWidth="1"/>
    <col min="13837" max="13837" width="52.7109375" style="524" customWidth="1"/>
    <col min="13838" max="13841" width="0" style="524" hidden="1" customWidth="1"/>
    <col min="13842" max="13842" width="12.28515625" style="524" customWidth="1"/>
    <col min="13843" max="13843" width="6.42578125" style="524" customWidth="1"/>
    <col min="13844" max="13844" width="12.28515625" style="524" customWidth="1"/>
    <col min="13845" max="13845" width="0" style="524" hidden="1" customWidth="1"/>
    <col min="13846" max="13846" width="3.7109375" style="524" customWidth="1"/>
    <col min="13847" max="13847" width="11.140625" style="524" bestFit="1" customWidth="1"/>
    <col min="13848" max="13849" width="10.5703125" style="524"/>
    <col min="13850" max="13850" width="11.140625" style="524" customWidth="1"/>
    <col min="13851" max="14080" width="10.5703125" style="524"/>
    <col min="14081" max="14088" width="0" style="524" hidden="1" customWidth="1"/>
    <col min="14089" max="14089" width="3.7109375" style="524" customWidth="1"/>
    <col min="14090" max="14090" width="3.85546875" style="524" customWidth="1"/>
    <col min="14091" max="14091" width="3.7109375" style="524" customWidth="1"/>
    <col min="14092" max="14092" width="12.7109375" style="524" customWidth="1"/>
    <col min="14093" max="14093" width="52.7109375" style="524" customWidth="1"/>
    <col min="14094" max="14097" width="0" style="524" hidden="1" customWidth="1"/>
    <col min="14098" max="14098" width="12.28515625" style="524" customWidth="1"/>
    <col min="14099" max="14099" width="6.42578125" style="524" customWidth="1"/>
    <col min="14100" max="14100" width="12.28515625" style="524" customWidth="1"/>
    <col min="14101" max="14101" width="0" style="524" hidden="1" customWidth="1"/>
    <col min="14102" max="14102" width="3.7109375" style="524" customWidth="1"/>
    <col min="14103" max="14103" width="11.140625" style="524" bestFit="1" customWidth="1"/>
    <col min="14104" max="14105" width="10.5703125" style="524"/>
    <col min="14106" max="14106" width="11.140625" style="524" customWidth="1"/>
    <col min="14107" max="14336" width="10.5703125" style="524"/>
    <col min="14337" max="14344" width="0" style="524" hidden="1" customWidth="1"/>
    <col min="14345" max="14345" width="3.7109375" style="524" customWidth="1"/>
    <col min="14346" max="14346" width="3.85546875" style="524" customWidth="1"/>
    <col min="14347" max="14347" width="3.7109375" style="524" customWidth="1"/>
    <col min="14348" max="14348" width="12.7109375" style="524" customWidth="1"/>
    <col min="14349" max="14349" width="52.7109375" style="524" customWidth="1"/>
    <col min="14350" max="14353" width="0" style="524" hidden="1" customWidth="1"/>
    <col min="14354" max="14354" width="12.28515625" style="524" customWidth="1"/>
    <col min="14355" max="14355" width="6.42578125" style="524" customWidth="1"/>
    <col min="14356" max="14356" width="12.28515625" style="524" customWidth="1"/>
    <col min="14357" max="14357" width="0" style="524" hidden="1" customWidth="1"/>
    <col min="14358" max="14358" width="3.7109375" style="524" customWidth="1"/>
    <col min="14359" max="14359" width="11.140625" style="524" bestFit="1" customWidth="1"/>
    <col min="14360" max="14361" width="10.5703125" style="524"/>
    <col min="14362" max="14362" width="11.140625" style="524" customWidth="1"/>
    <col min="14363" max="14592" width="10.5703125" style="524"/>
    <col min="14593" max="14600" width="0" style="524" hidden="1" customWidth="1"/>
    <col min="14601" max="14601" width="3.7109375" style="524" customWidth="1"/>
    <col min="14602" max="14602" width="3.85546875" style="524" customWidth="1"/>
    <col min="14603" max="14603" width="3.7109375" style="524" customWidth="1"/>
    <col min="14604" max="14604" width="12.7109375" style="524" customWidth="1"/>
    <col min="14605" max="14605" width="52.7109375" style="524" customWidth="1"/>
    <col min="14606" max="14609" width="0" style="524" hidden="1" customWidth="1"/>
    <col min="14610" max="14610" width="12.28515625" style="524" customWidth="1"/>
    <col min="14611" max="14611" width="6.42578125" style="524" customWidth="1"/>
    <col min="14612" max="14612" width="12.28515625" style="524" customWidth="1"/>
    <col min="14613" max="14613" width="0" style="524" hidden="1" customWidth="1"/>
    <col min="14614" max="14614" width="3.7109375" style="524" customWidth="1"/>
    <col min="14615" max="14615" width="11.140625" style="524" bestFit="1" customWidth="1"/>
    <col min="14616" max="14617" width="10.5703125" style="524"/>
    <col min="14618" max="14618" width="11.140625" style="524" customWidth="1"/>
    <col min="14619" max="14848" width="10.5703125" style="524"/>
    <col min="14849" max="14856" width="0" style="524" hidden="1" customWidth="1"/>
    <col min="14857" max="14857" width="3.7109375" style="524" customWidth="1"/>
    <col min="14858" max="14858" width="3.85546875" style="524" customWidth="1"/>
    <col min="14859" max="14859" width="3.7109375" style="524" customWidth="1"/>
    <col min="14860" max="14860" width="12.7109375" style="524" customWidth="1"/>
    <col min="14861" max="14861" width="52.7109375" style="524" customWidth="1"/>
    <col min="14862" max="14865" width="0" style="524" hidden="1" customWidth="1"/>
    <col min="14866" max="14866" width="12.28515625" style="524" customWidth="1"/>
    <col min="14867" max="14867" width="6.42578125" style="524" customWidth="1"/>
    <col min="14868" max="14868" width="12.28515625" style="524" customWidth="1"/>
    <col min="14869" max="14869" width="0" style="524" hidden="1" customWidth="1"/>
    <col min="14870" max="14870" width="3.7109375" style="524" customWidth="1"/>
    <col min="14871" max="14871" width="11.140625" style="524" bestFit="1" customWidth="1"/>
    <col min="14872" max="14873" width="10.5703125" style="524"/>
    <col min="14874" max="14874" width="11.140625" style="524" customWidth="1"/>
    <col min="14875" max="15104" width="10.5703125" style="524"/>
    <col min="15105" max="15112" width="0" style="524" hidden="1" customWidth="1"/>
    <col min="15113" max="15113" width="3.7109375" style="524" customWidth="1"/>
    <col min="15114" max="15114" width="3.85546875" style="524" customWidth="1"/>
    <col min="15115" max="15115" width="3.7109375" style="524" customWidth="1"/>
    <col min="15116" max="15116" width="12.7109375" style="524" customWidth="1"/>
    <col min="15117" max="15117" width="52.7109375" style="524" customWidth="1"/>
    <col min="15118" max="15121" width="0" style="524" hidden="1" customWidth="1"/>
    <col min="15122" max="15122" width="12.28515625" style="524" customWidth="1"/>
    <col min="15123" max="15123" width="6.42578125" style="524" customWidth="1"/>
    <col min="15124" max="15124" width="12.28515625" style="524" customWidth="1"/>
    <col min="15125" max="15125" width="0" style="524" hidden="1" customWidth="1"/>
    <col min="15126" max="15126" width="3.7109375" style="524" customWidth="1"/>
    <col min="15127" max="15127" width="11.140625" style="524" bestFit="1" customWidth="1"/>
    <col min="15128" max="15129" width="10.5703125" style="524"/>
    <col min="15130" max="15130" width="11.140625" style="524" customWidth="1"/>
    <col min="15131" max="15360" width="10.5703125" style="524"/>
    <col min="15361" max="15368" width="0" style="524" hidden="1" customWidth="1"/>
    <col min="15369" max="15369" width="3.7109375" style="524" customWidth="1"/>
    <col min="15370" max="15370" width="3.85546875" style="524" customWidth="1"/>
    <col min="15371" max="15371" width="3.7109375" style="524" customWidth="1"/>
    <col min="15372" max="15372" width="12.7109375" style="524" customWidth="1"/>
    <col min="15373" max="15373" width="52.7109375" style="524" customWidth="1"/>
    <col min="15374" max="15377" width="0" style="524" hidden="1" customWidth="1"/>
    <col min="15378" max="15378" width="12.28515625" style="524" customWidth="1"/>
    <col min="15379" max="15379" width="6.42578125" style="524" customWidth="1"/>
    <col min="15380" max="15380" width="12.28515625" style="524" customWidth="1"/>
    <col min="15381" max="15381" width="0" style="524" hidden="1" customWidth="1"/>
    <col min="15382" max="15382" width="3.7109375" style="524" customWidth="1"/>
    <col min="15383" max="15383" width="11.140625" style="524" bestFit="1" customWidth="1"/>
    <col min="15384" max="15385" width="10.5703125" style="524"/>
    <col min="15386" max="15386" width="11.140625" style="524" customWidth="1"/>
    <col min="15387" max="15616" width="10.5703125" style="524"/>
    <col min="15617" max="15624" width="0" style="524" hidden="1" customWidth="1"/>
    <col min="15625" max="15625" width="3.7109375" style="524" customWidth="1"/>
    <col min="15626" max="15626" width="3.85546875" style="524" customWidth="1"/>
    <col min="15627" max="15627" width="3.7109375" style="524" customWidth="1"/>
    <col min="15628" max="15628" width="12.7109375" style="524" customWidth="1"/>
    <col min="15629" max="15629" width="52.7109375" style="524" customWidth="1"/>
    <col min="15630" max="15633" width="0" style="524" hidden="1" customWidth="1"/>
    <col min="15634" max="15634" width="12.28515625" style="524" customWidth="1"/>
    <col min="15635" max="15635" width="6.42578125" style="524" customWidth="1"/>
    <col min="15636" max="15636" width="12.28515625" style="524" customWidth="1"/>
    <col min="15637" max="15637" width="0" style="524" hidden="1" customWidth="1"/>
    <col min="15638" max="15638" width="3.7109375" style="524" customWidth="1"/>
    <col min="15639" max="15639" width="11.140625" style="524" bestFit="1" customWidth="1"/>
    <col min="15640" max="15641" width="10.5703125" style="524"/>
    <col min="15642" max="15642" width="11.140625" style="524" customWidth="1"/>
    <col min="15643" max="15872" width="10.5703125" style="524"/>
    <col min="15873" max="15880" width="0" style="524" hidden="1" customWidth="1"/>
    <col min="15881" max="15881" width="3.7109375" style="524" customWidth="1"/>
    <col min="15882" max="15882" width="3.85546875" style="524" customWidth="1"/>
    <col min="15883" max="15883" width="3.7109375" style="524" customWidth="1"/>
    <col min="15884" max="15884" width="12.7109375" style="524" customWidth="1"/>
    <col min="15885" max="15885" width="52.7109375" style="524" customWidth="1"/>
    <col min="15886" max="15889" width="0" style="524" hidden="1" customWidth="1"/>
    <col min="15890" max="15890" width="12.28515625" style="524" customWidth="1"/>
    <col min="15891" max="15891" width="6.42578125" style="524" customWidth="1"/>
    <col min="15892" max="15892" width="12.28515625" style="524" customWidth="1"/>
    <col min="15893" max="15893" width="0" style="524" hidden="1" customWidth="1"/>
    <col min="15894" max="15894" width="3.7109375" style="524" customWidth="1"/>
    <col min="15895" max="15895" width="11.140625" style="524" bestFit="1" customWidth="1"/>
    <col min="15896" max="15897" width="10.5703125" style="524"/>
    <col min="15898" max="15898" width="11.140625" style="524" customWidth="1"/>
    <col min="15899" max="16128" width="10.5703125" style="524"/>
    <col min="16129" max="16136" width="0" style="524" hidden="1" customWidth="1"/>
    <col min="16137" max="16137" width="3.7109375" style="524" customWidth="1"/>
    <col min="16138" max="16138" width="3.85546875" style="524" customWidth="1"/>
    <col min="16139" max="16139" width="3.7109375" style="524" customWidth="1"/>
    <col min="16140" max="16140" width="12.7109375" style="524" customWidth="1"/>
    <col min="16141" max="16141" width="52.7109375" style="524" customWidth="1"/>
    <col min="16142" max="16145" width="0" style="524" hidden="1" customWidth="1"/>
    <col min="16146" max="16146" width="12.28515625" style="524" customWidth="1"/>
    <col min="16147" max="16147" width="6.42578125" style="524" customWidth="1"/>
    <col min="16148" max="16148" width="12.28515625" style="524" customWidth="1"/>
    <col min="16149" max="16149" width="0" style="524" hidden="1" customWidth="1"/>
    <col min="16150" max="16150" width="3.7109375" style="524" customWidth="1"/>
    <col min="16151" max="16151" width="11.140625" style="524" bestFit="1" customWidth="1"/>
    <col min="16152" max="16153" width="10.5703125" style="524"/>
    <col min="16154" max="16154" width="11.140625" style="524" customWidth="1"/>
    <col min="16155" max="16384" width="10.5703125" style="524"/>
  </cols>
  <sheetData>
    <row r="1" spans="1:34" hidden="1">
      <c r="Q1" s="584"/>
      <c r="R1" s="584"/>
    </row>
    <row r="2" spans="1:34" hidden="1">
      <c r="U2" s="584"/>
    </row>
    <row r="3" spans="1:34" hidden="1"/>
    <row r="4" spans="1:34" ht="3" customHeight="1">
      <c r="J4" s="530"/>
      <c r="K4" s="530"/>
      <c r="L4" s="525"/>
      <c r="M4" s="525"/>
      <c r="N4" s="525"/>
      <c r="O4" s="533"/>
      <c r="P4" s="533"/>
      <c r="Q4" s="533"/>
      <c r="R4" s="533"/>
      <c r="S4" s="533"/>
      <c r="T4" s="533"/>
      <c r="U4" s="533"/>
    </row>
    <row r="5" spans="1:34" ht="22.5" customHeight="1">
      <c r="J5" s="530"/>
      <c r="K5" s="530"/>
      <c r="L5" s="1227" t="s">
        <v>632</v>
      </c>
      <c r="M5" s="1227"/>
      <c r="N5" s="1227"/>
      <c r="O5" s="1227"/>
      <c r="P5" s="1227"/>
      <c r="Q5" s="1227"/>
      <c r="R5" s="1227"/>
      <c r="S5" s="1227"/>
      <c r="T5" s="1227"/>
      <c r="U5" s="665"/>
    </row>
    <row r="6" spans="1:34" ht="3" customHeight="1">
      <c r="J6" s="530"/>
      <c r="K6" s="530"/>
      <c r="L6" s="525"/>
      <c r="M6" s="525"/>
      <c r="N6" s="525"/>
      <c r="O6" s="529"/>
      <c r="P6" s="529"/>
      <c r="Q6" s="529"/>
      <c r="R6" s="529"/>
      <c r="S6" s="529"/>
      <c r="T6" s="529"/>
      <c r="U6" s="529"/>
      <c r="V6" s="533"/>
    </row>
    <row r="7" spans="1:34" s="800" customFormat="1" ht="22.5">
      <c r="A7" s="809"/>
      <c r="B7" s="809"/>
      <c r="C7" s="809"/>
      <c r="D7" s="809"/>
      <c r="E7" s="809"/>
      <c r="F7" s="809"/>
      <c r="G7" s="808"/>
      <c r="H7" s="808"/>
      <c r="I7" s="688"/>
      <c r="J7" s="687"/>
      <c r="K7" s="687"/>
      <c r="L7" s="755"/>
      <c r="M7" s="618" t="s">
        <v>745</v>
      </c>
      <c r="N7" s="755"/>
      <c r="O7" s="1253" t="s">
        <v>85</v>
      </c>
      <c r="P7" s="1253"/>
      <c r="Q7" s="756"/>
      <c r="R7" s="756"/>
      <c r="S7" s="756"/>
      <c r="T7" s="756"/>
      <c r="U7" s="768"/>
      <c r="V7" s="805"/>
      <c r="X7" s="809"/>
      <c r="Y7" s="809"/>
      <c r="Z7" s="809"/>
      <c r="AA7" s="809"/>
      <c r="AB7" s="809"/>
      <c r="AC7" s="809"/>
      <c r="AD7" s="809"/>
      <c r="AE7" s="809"/>
      <c r="AF7" s="809"/>
      <c r="AG7" s="809"/>
      <c r="AH7" s="809"/>
    </row>
    <row r="8" spans="1:34" s="829" customFormat="1" ht="5.25">
      <c r="A8" s="809"/>
      <c r="B8" s="809"/>
      <c r="C8" s="809"/>
      <c r="D8" s="809"/>
      <c r="E8" s="809"/>
      <c r="F8" s="809"/>
      <c r="G8" s="808"/>
      <c r="H8" s="808"/>
      <c r="I8" s="795"/>
      <c r="J8" s="796"/>
      <c r="K8" s="796"/>
      <c r="L8" s="797"/>
      <c r="M8" s="797"/>
      <c r="N8" s="797"/>
      <c r="O8" s="832"/>
      <c r="P8" s="832"/>
      <c r="Q8" s="832"/>
      <c r="R8" s="832"/>
      <c r="S8" s="832"/>
      <c r="T8" s="832"/>
      <c r="U8" s="833"/>
      <c r="V8" s="834"/>
      <c r="X8" s="809"/>
      <c r="Y8" s="809"/>
      <c r="Z8" s="809"/>
      <c r="AA8" s="809"/>
      <c r="AB8" s="809"/>
      <c r="AC8" s="809"/>
      <c r="AD8" s="809"/>
      <c r="AE8" s="809"/>
      <c r="AF8" s="809"/>
      <c r="AG8" s="809"/>
      <c r="AH8" s="809"/>
    </row>
    <row r="9" spans="1:34" s="571" customFormat="1" ht="22.5">
      <c r="A9" s="591"/>
      <c r="B9" s="591"/>
      <c r="C9" s="591"/>
      <c r="D9" s="591"/>
      <c r="E9" s="591"/>
      <c r="F9" s="591"/>
      <c r="G9" s="591"/>
      <c r="H9" s="591"/>
      <c r="L9" s="500"/>
      <c r="M9" s="618" t="s">
        <v>502</v>
      </c>
      <c r="N9" s="667"/>
      <c r="O9" s="1233" t="str">
        <f>IF(NameOrPr_ch="",IF(NameOrPr="","",NameOrPr),NameOrPr_ch)</f>
        <v>Комитет по тарифам и ценовой политике ЛО</v>
      </c>
      <c r="P9" s="1233"/>
      <c r="Q9" s="1233"/>
      <c r="R9" s="1233"/>
      <c r="S9" s="1233"/>
      <c r="T9" s="1233"/>
      <c r="U9" s="583"/>
      <c r="V9" s="583"/>
      <c r="W9" s="520"/>
      <c r="X9" s="591"/>
      <c r="Y9" s="591"/>
      <c r="Z9" s="591"/>
      <c r="AA9" s="591"/>
      <c r="AB9" s="591"/>
      <c r="AC9" s="591"/>
      <c r="AD9" s="591"/>
      <c r="AE9" s="591"/>
      <c r="AF9" s="591"/>
      <c r="AG9" s="591"/>
      <c r="AH9" s="591"/>
    </row>
    <row r="10" spans="1:34" s="571" customFormat="1" ht="18.75">
      <c r="A10" s="591"/>
      <c r="B10" s="591"/>
      <c r="C10" s="591"/>
      <c r="D10" s="591"/>
      <c r="E10" s="591"/>
      <c r="F10" s="591"/>
      <c r="G10" s="591"/>
      <c r="H10" s="591"/>
      <c r="L10" s="500"/>
      <c r="M10" s="618" t="s">
        <v>597</v>
      </c>
      <c r="N10" s="667"/>
      <c r="O10" s="1233" t="str">
        <f>IF(datePr_ch="",IF(datePr="","",datePr),datePr_ch)</f>
        <v>08.12.2021</v>
      </c>
      <c r="P10" s="1233"/>
      <c r="Q10" s="1233"/>
      <c r="R10" s="1233"/>
      <c r="S10" s="1233"/>
      <c r="T10" s="1233"/>
      <c r="U10" s="583"/>
      <c r="V10" s="583"/>
      <c r="W10" s="520"/>
      <c r="X10" s="591"/>
      <c r="Y10" s="591"/>
      <c r="Z10" s="591"/>
      <c r="AA10" s="591"/>
      <c r="AB10" s="591"/>
      <c r="AC10" s="591"/>
      <c r="AD10" s="591"/>
      <c r="AE10" s="591"/>
      <c r="AF10" s="591"/>
      <c r="AG10" s="591"/>
      <c r="AH10" s="591"/>
    </row>
    <row r="11" spans="1:34" s="571" customFormat="1" ht="18.75">
      <c r="A11" s="591"/>
      <c r="B11" s="591"/>
      <c r="C11" s="591"/>
      <c r="D11" s="591"/>
      <c r="E11" s="591"/>
      <c r="F11" s="591"/>
      <c r="G11" s="591"/>
      <c r="H11" s="591"/>
      <c r="L11" s="553"/>
      <c r="M11" s="618" t="s">
        <v>596</v>
      </c>
      <c r="N11" s="667"/>
      <c r="O11" s="1233" t="str">
        <f>IF(numberPr_ch="",IF(numberPr="","",numberPr),numberPr_ch)</f>
        <v>№318-п от 08.12.2021 г.; №555-п от 20.12.2021 г.</v>
      </c>
      <c r="P11" s="1233"/>
      <c r="Q11" s="1233"/>
      <c r="R11" s="1233"/>
      <c r="S11" s="1233"/>
      <c r="T11" s="1233"/>
      <c r="U11" s="583"/>
      <c r="V11" s="583"/>
      <c r="W11" s="520"/>
      <c r="X11" s="591"/>
      <c r="Y11" s="591"/>
      <c r="Z11" s="591"/>
      <c r="AA11" s="591"/>
      <c r="AB11" s="591"/>
      <c r="AC11" s="591"/>
      <c r="AD11" s="591"/>
      <c r="AE11" s="591"/>
      <c r="AF11" s="591"/>
      <c r="AG11" s="591"/>
      <c r="AH11" s="591"/>
    </row>
    <row r="12" spans="1:34" s="571" customFormat="1" ht="18.75">
      <c r="A12" s="591"/>
      <c r="B12" s="591"/>
      <c r="C12" s="591"/>
      <c r="D12" s="591"/>
      <c r="E12" s="591"/>
      <c r="F12" s="591"/>
      <c r="G12" s="591"/>
      <c r="H12" s="591"/>
      <c r="L12" s="553"/>
      <c r="M12" s="618" t="s">
        <v>501</v>
      </c>
      <c r="N12" s="667"/>
      <c r="O12" s="1233" t="str">
        <f>IF(IstPub_ch="",IF(IstPub="","",IstPub),IstPub_ch)</f>
        <v>http://bptr.lenreg.ru</v>
      </c>
      <c r="P12" s="1233"/>
      <c r="Q12" s="1233"/>
      <c r="R12" s="1233"/>
      <c r="S12" s="1233"/>
      <c r="T12" s="1233"/>
      <c r="U12" s="583"/>
      <c r="V12" s="583"/>
      <c r="W12" s="520"/>
      <c r="X12" s="591"/>
      <c r="Y12" s="591"/>
      <c r="Z12" s="591"/>
      <c r="AA12" s="591"/>
      <c r="AB12" s="591"/>
      <c r="AC12" s="591"/>
      <c r="AD12" s="591"/>
      <c r="AE12" s="591"/>
      <c r="AF12" s="591"/>
      <c r="AG12" s="591"/>
      <c r="AH12" s="591"/>
    </row>
    <row r="13" spans="1:34" s="571" customFormat="1" ht="11.25" hidden="1">
      <c r="A13" s="591"/>
      <c r="B13" s="591"/>
      <c r="C13" s="591"/>
      <c r="D13" s="591"/>
      <c r="E13" s="591"/>
      <c r="F13" s="591"/>
      <c r="G13" s="591"/>
      <c r="H13" s="591"/>
      <c r="L13" s="1228"/>
      <c r="M13" s="1228"/>
      <c r="N13" s="567"/>
      <c r="O13" s="583"/>
      <c r="P13" s="583"/>
      <c r="Q13" s="583"/>
      <c r="R13" s="583"/>
      <c r="S13" s="583"/>
      <c r="T13" s="583"/>
      <c r="U13" s="589" t="s">
        <v>373</v>
      </c>
      <c r="X13" s="591"/>
      <c r="Y13" s="591"/>
      <c r="Z13" s="591"/>
      <c r="AA13" s="591"/>
      <c r="AB13" s="591"/>
      <c r="AC13" s="591"/>
      <c r="AD13" s="591"/>
      <c r="AE13" s="591"/>
      <c r="AF13" s="591"/>
      <c r="AG13" s="591"/>
      <c r="AH13" s="591"/>
    </row>
    <row r="14" spans="1:34">
      <c r="J14" s="530"/>
      <c r="K14" s="530"/>
      <c r="L14" s="525"/>
      <c r="M14" s="525"/>
      <c r="N14" s="503"/>
      <c r="O14" s="1234"/>
      <c r="P14" s="1234"/>
      <c r="Q14" s="1234"/>
      <c r="R14" s="1234"/>
      <c r="S14" s="1234"/>
      <c r="T14" s="1234"/>
      <c r="U14" s="1234"/>
    </row>
    <row r="15" spans="1:34">
      <c r="J15" s="530"/>
      <c r="K15" s="530"/>
      <c r="L15" s="1161" t="s">
        <v>454</v>
      </c>
      <c r="M15" s="1161"/>
      <c r="N15" s="1161"/>
      <c r="O15" s="1161"/>
      <c r="P15" s="1161"/>
      <c r="Q15" s="1161"/>
      <c r="R15" s="1161"/>
      <c r="S15" s="1161"/>
      <c r="T15" s="1161"/>
      <c r="U15" s="1161"/>
      <c r="V15" s="1161"/>
      <c r="W15" s="1161" t="s">
        <v>455</v>
      </c>
    </row>
    <row r="16" spans="1:34" ht="14.25" customHeight="1">
      <c r="J16" s="530"/>
      <c r="K16" s="530"/>
      <c r="L16" s="1240" t="s">
        <v>92</v>
      </c>
      <c r="M16" s="1240" t="s">
        <v>640</v>
      </c>
      <c r="N16" s="662"/>
      <c r="O16" s="1241" t="s">
        <v>642</v>
      </c>
      <c r="P16" s="1242"/>
      <c r="Q16" s="1242"/>
      <c r="R16" s="1242"/>
      <c r="S16" s="1242"/>
      <c r="T16" s="1243"/>
      <c r="U16" s="1224" t="s">
        <v>341</v>
      </c>
      <c r="V16" s="1237" t="s">
        <v>275</v>
      </c>
      <c r="W16" s="1161"/>
    </row>
    <row r="17" spans="1:36" ht="14.25" customHeight="1">
      <c r="J17" s="530"/>
      <c r="K17" s="530"/>
      <c r="L17" s="1240"/>
      <c r="M17" s="1240"/>
      <c r="N17" s="663"/>
      <c r="O17" s="1246" t="s">
        <v>606</v>
      </c>
      <c r="P17" s="1244" t="s">
        <v>271</v>
      </c>
      <c r="Q17" s="1245"/>
      <c r="R17" s="1221" t="s">
        <v>655</v>
      </c>
      <c r="S17" s="1222"/>
      <c r="T17" s="1223"/>
      <c r="U17" s="1225"/>
      <c r="V17" s="1238"/>
      <c r="W17" s="1161"/>
    </row>
    <row r="18" spans="1:36" ht="33.75" customHeight="1">
      <c r="J18" s="530"/>
      <c r="K18" s="530"/>
      <c r="L18" s="1240"/>
      <c r="M18" s="1240"/>
      <c r="N18" s="664"/>
      <c r="O18" s="1247"/>
      <c r="P18" s="536" t="s">
        <v>607</v>
      </c>
      <c r="Q18" s="536" t="s">
        <v>6</v>
      </c>
      <c r="R18" s="537" t="s">
        <v>274</v>
      </c>
      <c r="S18" s="1235" t="s">
        <v>273</v>
      </c>
      <c r="T18" s="1236"/>
      <c r="U18" s="1226"/>
      <c r="V18" s="1239"/>
      <c r="W18" s="1161"/>
    </row>
    <row r="19" spans="1:36">
      <c r="J19" s="530"/>
      <c r="K19" s="570">
        <v>1</v>
      </c>
      <c r="L19" s="648" t="s">
        <v>93</v>
      </c>
      <c r="M19" s="648" t="s">
        <v>49</v>
      </c>
      <c r="N19" s="650" t="str">
        <f ca="1">OFFSET(N19,0,-1)</f>
        <v>2</v>
      </c>
      <c r="O19" s="649">
        <f ca="1">OFFSET(O19,0,-1)+1</f>
        <v>3</v>
      </c>
      <c r="P19" s="649">
        <f ca="1">OFFSET(P19,0,-1)+1</f>
        <v>4</v>
      </c>
      <c r="Q19" s="649">
        <f ca="1">OFFSET(Q19,0,-1)+1</f>
        <v>5</v>
      </c>
      <c r="R19" s="649">
        <f ca="1">OFFSET(R19,0,-1)+1</f>
        <v>6</v>
      </c>
      <c r="S19" s="1229">
        <f ca="1">OFFSET(S19,0,-1)+1</f>
        <v>7</v>
      </c>
      <c r="T19" s="1229"/>
      <c r="U19" s="649">
        <f ca="1">OFFSET(U19,0,-2)+1</f>
        <v>8</v>
      </c>
      <c r="V19" s="650">
        <f ca="1">OFFSET(V19,0,-1)</f>
        <v>8</v>
      </c>
      <c r="W19" s="649">
        <f ca="1">OFFSET(W19,0,-1)+1</f>
        <v>9</v>
      </c>
    </row>
    <row r="20" spans="1:36" ht="22.5">
      <c r="A20" s="1213">
        <v>1</v>
      </c>
      <c r="B20" s="884"/>
      <c r="C20" s="884"/>
      <c r="D20" s="884"/>
      <c r="E20" s="885"/>
      <c r="F20" s="886"/>
      <c r="G20" s="886"/>
      <c r="H20" s="886"/>
      <c r="I20" s="887"/>
      <c r="J20" s="882"/>
      <c r="K20" s="889"/>
      <c r="L20" s="594">
        <f>mergeValue(A20)</f>
        <v>1</v>
      </c>
      <c r="M20" s="642" t="s">
        <v>20</v>
      </c>
      <c r="N20" s="647"/>
      <c r="O20" s="1214"/>
      <c r="P20" s="1214"/>
      <c r="Q20" s="1214"/>
      <c r="R20" s="1214"/>
      <c r="S20" s="1214"/>
      <c r="T20" s="1214"/>
      <c r="U20" s="1214"/>
      <c r="V20" s="1214"/>
      <c r="W20" s="631" t="s">
        <v>476</v>
      </c>
      <c r="Y20" s="590"/>
      <c r="Z20" s="590" t="str">
        <f t="shared" ref="Z20:Z33" si="0">IF(M20="","",M20 )</f>
        <v>Наименование тарифа</v>
      </c>
      <c r="AA20" s="590"/>
      <c r="AB20" s="590"/>
      <c r="AC20" s="590"/>
      <c r="AI20" s="586"/>
      <c r="AJ20" s="586"/>
    </row>
    <row r="21" spans="1:36" ht="22.5">
      <c r="A21" s="1213"/>
      <c r="B21" s="1213">
        <v>1</v>
      </c>
      <c r="C21" s="884"/>
      <c r="D21" s="884"/>
      <c r="E21" s="886"/>
      <c r="F21" s="886"/>
      <c r="G21" s="886"/>
      <c r="H21" s="886"/>
      <c r="I21" s="881"/>
      <c r="J21" s="880"/>
      <c r="K21" s="883"/>
      <c r="L21" s="594" t="str">
        <f>mergeValue(A21) &amp;"."&amp; mergeValue(B21)</f>
        <v>1.1</v>
      </c>
      <c r="M21" s="547" t="s">
        <v>16</v>
      </c>
      <c r="N21" s="647"/>
      <c r="O21" s="1214"/>
      <c r="P21" s="1214"/>
      <c r="Q21" s="1214"/>
      <c r="R21" s="1214"/>
      <c r="S21" s="1214"/>
      <c r="T21" s="1214"/>
      <c r="U21" s="1214"/>
      <c r="V21" s="1214"/>
      <c r="W21" s="631" t="s">
        <v>477</v>
      </c>
      <c r="Y21" s="590"/>
      <c r="Z21" s="590" t="str">
        <f t="shared" si="0"/>
        <v>Территория действия тарифа</v>
      </c>
      <c r="AA21" s="590"/>
      <c r="AB21" s="590"/>
      <c r="AC21" s="590"/>
      <c r="AI21" s="586"/>
      <c r="AJ21" s="586"/>
    </row>
    <row r="22" spans="1:36" ht="22.5">
      <c r="A22" s="1213"/>
      <c r="B22" s="1213"/>
      <c r="C22" s="1213">
        <v>1</v>
      </c>
      <c r="D22" s="884"/>
      <c r="E22" s="886"/>
      <c r="F22" s="886"/>
      <c r="G22" s="886"/>
      <c r="H22" s="886"/>
      <c r="I22" s="888"/>
      <c r="J22" s="880"/>
      <c r="K22" s="883"/>
      <c r="L22" s="594" t="str">
        <f>mergeValue(A22) &amp;"."&amp; mergeValue(B22)&amp;"."&amp; mergeValue(C22)</f>
        <v>1.1.1</v>
      </c>
      <c r="M22" s="548" t="s">
        <v>7</v>
      </c>
      <c r="N22" s="647"/>
      <c r="O22" s="1214"/>
      <c r="P22" s="1214"/>
      <c r="Q22" s="1214"/>
      <c r="R22" s="1214"/>
      <c r="S22" s="1214"/>
      <c r="T22" s="1214"/>
      <c r="U22" s="1214"/>
      <c r="V22" s="1214"/>
      <c r="W22" s="631" t="s">
        <v>634</v>
      </c>
      <c r="Y22" s="590"/>
      <c r="Z22" s="590" t="str">
        <f t="shared" si="0"/>
        <v xml:space="preserve">Наименование системы теплоснабжения </v>
      </c>
      <c r="AA22" s="590"/>
      <c r="AB22" s="590"/>
      <c r="AC22" s="590"/>
      <c r="AI22" s="586"/>
      <c r="AJ22" s="586"/>
    </row>
    <row r="23" spans="1:36" ht="22.5">
      <c r="A23" s="1213"/>
      <c r="B23" s="1213"/>
      <c r="C23" s="1213"/>
      <c r="D23" s="1213">
        <v>1</v>
      </c>
      <c r="E23" s="886"/>
      <c r="F23" s="886"/>
      <c r="G23" s="886"/>
      <c r="H23" s="886"/>
      <c r="I23" s="888"/>
      <c r="J23" s="880"/>
      <c r="K23" s="883"/>
      <c r="L23" s="594" t="str">
        <f>mergeValue(A23) &amp;"."&amp; mergeValue(B23)&amp;"."&amp; mergeValue(C23)&amp;"."&amp; mergeValue(D23)</f>
        <v>1.1.1.1</v>
      </c>
      <c r="M23" s="549" t="s">
        <v>22</v>
      </c>
      <c r="N23" s="647"/>
      <c r="O23" s="1214"/>
      <c r="P23" s="1214"/>
      <c r="Q23" s="1214"/>
      <c r="R23" s="1214"/>
      <c r="S23" s="1214"/>
      <c r="T23" s="1214"/>
      <c r="U23" s="1214"/>
      <c r="V23" s="1214"/>
      <c r="W23" s="631" t="s">
        <v>635</v>
      </c>
      <c r="Y23" s="590"/>
      <c r="Z23" s="590" t="str">
        <f t="shared" si="0"/>
        <v xml:space="preserve">Источник тепловой энергии  </v>
      </c>
      <c r="AA23" s="590"/>
      <c r="AB23" s="590"/>
      <c r="AC23" s="590"/>
      <c r="AI23" s="586"/>
      <c r="AJ23" s="586"/>
    </row>
    <row r="24" spans="1:36" ht="101.25">
      <c r="A24" s="1213"/>
      <c r="B24" s="1213"/>
      <c r="C24" s="1213"/>
      <c r="D24" s="1213"/>
      <c r="E24" s="1213">
        <v>1</v>
      </c>
      <c r="F24" s="886"/>
      <c r="G24" s="886"/>
      <c r="H24" s="884">
        <v>1</v>
      </c>
      <c r="I24" s="1213">
        <v>1</v>
      </c>
      <c r="J24" s="886"/>
      <c r="K24" s="891"/>
      <c r="L24" s="594" t="str">
        <f>mergeValue(A24) &amp;"."&amp; mergeValue(B24)&amp;"."&amp; mergeValue(C24)&amp;"."&amp; mergeValue(D24)&amp;"."&amp; mergeValue(E24)</f>
        <v>1.1.1.1.1</v>
      </c>
      <c r="M24" s="555" t="s">
        <v>9</v>
      </c>
      <c r="N24" s="647"/>
      <c r="O24" s="1215"/>
      <c r="P24" s="1215"/>
      <c r="Q24" s="1215"/>
      <c r="R24" s="1215"/>
      <c r="S24" s="1215"/>
      <c r="T24" s="1215"/>
      <c r="U24" s="1215"/>
      <c r="V24" s="1215"/>
      <c r="W24" s="631" t="s">
        <v>639</v>
      </c>
      <c r="Y24" s="590"/>
      <c r="Z24" s="590" t="str">
        <f t="shared" si="0"/>
        <v>Схема подключения теплопотребляющей установки к коллектору источника тепловой энергии</v>
      </c>
      <c r="AA24" s="590"/>
      <c r="AB24" s="590"/>
      <c r="AC24" s="590"/>
      <c r="AI24" s="586"/>
      <c r="AJ24" s="586"/>
    </row>
    <row r="25" spans="1:36" ht="90">
      <c r="A25" s="1213"/>
      <c r="B25" s="1213"/>
      <c r="C25" s="1213"/>
      <c r="D25" s="1213"/>
      <c r="E25" s="1213"/>
      <c r="F25" s="1213">
        <v>1</v>
      </c>
      <c r="G25" s="884"/>
      <c r="H25" s="884"/>
      <c r="I25" s="1213"/>
      <c r="J25" s="1213">
        <v>1</v>
      </c>
      <c r="K25" s="892"/>
      <c r="L25" s="594" t="str">
        <f>mergeValue(A25) &amp;"."&amp; mergeValue(B25)&amp;"."&amp; mergeValue(C25)&amp;"."&amp; mergeValue(D25)&amp;"."&amp; mergeValue(E25)&amp;"."&amp; mergeValue(F25)</f>
        <v>1.1.1.1.1.1</v>
      </c>
      <c r="M25" s="556" t="s">
        <v>10</v>
      </c>
      <c r="N25" s="647"/>
      <c r="O25" s="1216"/>
      <c r="P25" s="1217"/>
      <c r="Q25" s="1217"/>
      <c r="R25" s="1217"/>
      <c r="S25" s="1217"/>
      <c r="T25" s="1217"/>
      <c r="U25" s="1217"/>
      <c r="V25" s="1218"/>
      <c r="W25" s="631" t="s">
        <v>637</v>
      </c>
      <c r="Y25" s="590"/>
      <c r="Z25" s="590" t="str">
        <f t="shared" si="0"/>
        <v>Группа потребителей</v>
      </c>
      <c r="AA25" s="590"/>
      <c r="AB25" s="590"/>
      <c r="AC25" s="590"/>
      <c r="AI25" s="586"/>
      <c r="AJ25" s="586"/>
    </row>
    <row r="26" spans="1:36" ht="189" customHeight="1">
      <c r="A26" s="1213"/>
      <c r="B26" s="1213"/>
      <c r="C26" s="1213"/>
      <c r="D26" s="1213"/>
      <c r="E26" s="1213"/>
      <c r="F26" s="1213"/>
      <c r="G26" s="884">
        <v>1</v>
      </c>
      <c r="H26" s="884"/>
      <c r="I26" s="1213"/>
      <c r="J26" s="1213"/>
      <c r="K26" s="892">
        <v>1</v>
      </c>
      <c r="L26" s="594" t="str">
        <f>mergeValue(A26) &amp;"."&amp; mergeValue(B26)&amp;"."&amp; mergeValue(C26)&amp;"."&amp; mergeValue(D26)&amp;"."&amp; mergeValue(E26)&amp;"."&amp; mergeValue(F26)&amp;"."&amp; mergeValue(G26)</f>
        <v>1.1.1.1.1.1.1</v>
      </c>
      <c r="M26" s="1070"/>
      <c r="N26" s="647"/>
      <c r="O26" s="563"/>
      <c r="P26" s="563"/>
      <c r="Q26" s="1095"/>
      <c r="R26" s="1219"/>
      <c r="S26" s="1220" t="s">
        <v>84</v>
      </c>
      <c r="T26" s="1219"/>
      <c r="U26" s="1220" t="s">
        <v>85</v>
      </c>
      <c r="V26" s="563"/>
      <c r="W26" s="1230" t="s">
        <v>656</v>
      </c>
      <c r="X26" s="586" t="str">
        <f>strCheckDate(O27:V27)</f>
        <v/>
      </c>
      <c r="Y26" s="590"/>
      <c r="Z26" s="590" t="str">
        <f t="shared" si="0"/>
        <v/>
      </c>
      <c r="AA26" s="590"/>
      <c r="AB26" s="590"/>
      <c r="AC26" s="590"/>
      <c r="AI26" s="586"/>
      <c r="AJ26" s="586"/>
    </row>
    <row r="27" spans="1:36" ht="11.25" hidden="1">
      <c r="A27" s="1213"/>
      <c r="B27" s="1213"/>
      <c r="C27" s="1213"/>
      <c r="D27" s="1213"/>
      <c r="E27" s="1213"/>
      <c r="F27" s="1213"/>
      <c r="G27" s="884"/>
      <c r="H27" s="884"/>
      <c r="I27" s="1213"/>
      <c r="J27" s="1213"/>
      <c r="K27" s="892"/>
      <c r="L27" s="601"/>
      <c r="M27" s="647"/>
      <c r="N27" s="647"/>
      <c r="O27" s="563"/>
      <c r="P27" s="563"/>
      <c r="Q27" s="585" t="str">
        <f>R26 &amp; "-" &amp; T26</f>
        <v>-</v>
      </c>
      <c r="R27" s="1219"/>
      <c r="S27" s="1220"/>
      <c r="T27" s="1219"/>
      <c r="U27" s="1220"/>
      <c r="V27" s="563"/>
      <c r="W27" s="1231"/>
      <c r="Y27" s="590"/>
      <c r="Z27" s="590" t="str">
        <f t="shared" si="0"/>
        <v/>
      </c>
      <c r="AA27" s="590"/>
      <c r="AB27" s="590"/>
      <c r="AC27" s="590"/>
      <c r="AI27" s="586"/>
      <c r="AJ27" s="586"/>
    </row>
    <row r="28" spans="1:36" ht="15" customHeight="1">
      <c r="A28" s="1213"/>
      <c r="B28" s="1213"/>
      <c r="C28" s="1213"/>
      <c r="D28" s="1213"/>
      <c r="E28" s="1213"/>
      <c r="F28" s="1213"/>
      <c r="G28" s="886"/>
      <c r="H28" s="884"/>
      <c r="I28" s="1213"/>
      <c r="J28" s="1213"/>
      <c r="K28" s="891"/>
      <c r="L28" s="539"/>
      <c r="M28" s="558" t="s">
        <v>25</v>
      </c>
      <c r="N28" s="565"/>
      <c r="O28" s="565"/>
      <c r="P28" s="565"/>
      <c r="Q28" s="565"/>
      <c r="R28" s="565"/>
      <c r="S28" s="565"/>
      <c r="T28" s="565"/>
      <c r="U28" s="565"/>
      <c r="V28" s="561"/>
      <c r="W28" s="1232"/>
      <c r="Y28" s="590"/>
      <c r="Z28" s="590" t="str">
        <f t="shared" si="0"/>
        <v>Добавить вид теплоносителя (параметры теплоносителя)</v>
      </c>
      <c r="AA28" s="590"/>
      <c r="AB28" s="590"/>
      <c r="AC28" s="590"/>
      <c r="AI28" s="586"/>
      <c r="AJ28" s="586"/>
    </row>
    <row r="29" spans="1:36" ht="15" customHeight="1">
      <c r="A29" s="1213"/>
      <c r="B29" s="1213"/>
      <c r="C29" s="1213"/>
      <c r="D29" s="1213"/>
      <c r="E29" s="1213"/>
      <c r="F29" s="886"/>
      <c r="G29" s="886"/>
      <c r="H29" s="884"/>
      <c r="I29" s="1213"/>
      <c r="J29" s="886"/>
      <c r="K29" s="891"/>
      <c r="L29" s="539"/>
      <c r="M29" s="557" t="s">
        <v>11</v>
      </c>
      <c r="N29" s="565"/>
      <c r="O29" s="565"/>
      <c r="P29" s="565"/>
      <c r="Q29" s="565"/>
      <c r="R29" s="565"/>
      <c r="S29" s="565"/>
      <c r="T29" s="565"/>
      <c r="U29" s="564"/>
      <c r="V29" s="565"/>
      <c r="W29" s="666"/>
      <c r="Y29" s="590"/>
      <c r="Z29" s="590" t="str">
        <f t="shared" si="0"/>
        <v>Добавить группу потребителей</v>
      </c>
      <c r="AA29" s="590"/>
      <c r="AB29" s="590"/>
      <c r="AC29" s="590"/>
      <c r="AI29" s="586"/>
      <c r="AJ29" s="586"/>
    </row>
    <row r="30" spans="1:36" ht="15" customHeight="1">
      <c r="A30" s="1213"/>
      <c r="B30" s="1213"/>
      <c r="C30" s="1213"/>
      <c r="D30" s="1213"/>
      <c r="E30" s="890"/>
      <c r="F30" s="886"/>
      <c r="G30" s="886"/>
      <c r="H30" s="886"/>
      <c r="I30" s="882"/>
      <c r="J30" s="879"/>
      <c r="K30" s="889"/>
      <c r="L30" s="539"/>
      <c r="M30" s="552" t="s">
        <v>12</v>
      </c>
      <c r="N30" s="565"/>
      <c r="O30" s="565"/>
      <c r="P30" s="565"/>
      <c r="Q30" s="565"/>
      <c r="R30" s="565"/>
      <c r="S30" s="565"/>
      <c r="T30" s="565"/>
      <c r="U30" s="564"/>
      <c r="V30" s="565"/>
      <c r="W30" s="666"/>
      <c r="Y30" s="590"/>
      <c r="Z30" s="590" t="str">
        <f t="shared" si="0"/>
        <v>Добавить схему подключения</v>
      </c>
      <c r="AA30" s="590"/>
      <c r="AB30" s="590"/>
      <c r="AC30" s="590"/>
      <c r="AI30" s="586"/>
      <c r="AJ30" s="586"/>
    </row>
    <row r="31" spans="1:36" ht="15" customHeight="1">
      <c r="A31" s="1213"/>
      <c r="B31" s="1213"/>
      <c r="C31" s="1213"/>
      <c r="D31" s="890"/>
      <c r="E31" s="890"/>
      <c r="F31" s="886"/>
      <c r="G31" s="886"/>
      <c r="H31" s="886"/>
      <c r="I31" s="882"/>
      <c r="J31" s="879"/>
      <c r="K31" s="889"/>
      <c r="L31" s="539"/>
      <c r="M31" s="551" t="s">
        <v>17</v>
      </c>
      <c r="N31" s="565"/>
      <c r="O31" s="565"/>
      <c r="P31" s="565"/>
      <c r="Q31" s="565"/>
      <c r="R31" s="565"/>
      <c r="S31" s="565"/>
      <c r="T31" s="565"/>
      <c r="U31" s="564"/>
      <c r="V31" s="565"/>
      <c r="W31" s="666"/>
      <c r="Y31" s="590"/>
      <c r="Z31" s="590" t="str">
        <f t="shared" si="0"/>
        <v>Добавить источник тепловой энергии</v>
      </c>
      <c r="AA31" s="590"/>
      <c r="AB31" s="590"/>
      <c r="AC31" s="590"/>
      <c r="AI31" s="586"/>
      <c r="AJ31" s="586"/>
    </row>
    <row r="32" spans="1:36" ht="15" customHeight="1">
      <c r="A32" s="1213"/>
      <c r="B32" s="1213"/>
      <c r="C32" s="890"/>
      <c r="D32" s="890"/>
      <c r="E32" s="890"/>
      <c r="F32" s="890"/>
      <c r="G32" s="895"/>
      <c r="H32" s="882"/>
      <c r="I32" s="893"/>
      <c r="J32" s="879"/>
      <c r="K32" s="894"/>
      <c r="L32" s="539"/>
      <c r="M32" s="550" t="s">
        <v>18</v>
      </c>
      <c r="N32" s="565"/>
      <c r="O32" s="565"/>
      <c r="P32" s="565"/>
      <c r="Q32" s="565"/>
      <c r="R32" s="565"/>
      <c r="S32" s="565"/>
      <c r="T32" s="565"/>
      <c r="U32" s="564"/>
      <c r="V32" s="565"/>
      <c r="W32" s="666"/>
      <c r="Y32" s="590"/>
      <c r="Z32" s="590" t="str">
        <f t="shared" si="0"/>
        <v>Добавить наименование системы теплоснабжения</v>
      </c>
      <c r="AA32" s="590"/>
      <c r="AB32" s="590"/>
      <c r="AC32" s="590"/>
      <c r="AI32" s="586"/>
      <c r="AJ32" s="586"/>
    </row>
    <row r="33" spans="1:36" ht="15" customHeight="1">
      <c r="A33" s="1213"/>
      <c r="B33" s="890"/>
      <c r="C33" s="890"/>
      <c r="D33" s="890"/>
      <c r="E33" s="890"/>
      <c r="F33" s="890"/>
      <c r="G33" s="895"/>
      <c r="H33" s="882"/>
      <c r="I33" s="882"/>
      <c r="J33" s="879"/>
      <c r="K33" s="889"/>
      <c r="L33" s="539"/>
      <c r="M33" s="559" t="s">
        <v>19</v>
      </c>
      <c r="N33" s="565"/>
      <c r="O33" s="565"/>
      <c r="P33" s="565"/>
      <c r="Q33" s="565"/>
      <c r="R33" s="565"/>
      <c r="S33" s="565"/>
      <c r="T33" s="565"/>
      <c r="U33" s="564"/>
      <c r="V33" s="565"/>
      <c r="W33" s="666"/>
      <c r="Y33" s="590"/>
      <c r="Z33" s="590" t="str">
        <f t="shared" si="0"/>
        <v>Добавить территорию действия тарифа</v>
      </c>
      <c r="AA33" s="590"/>
      <c r="AB33" s="590"/>
      <c r="AC33" s="590"/>
      <c r="AI33" s="586"/>
      <c r="AJ33" s="586"/>
    </row>
    <row r="34" spans="1:36" s="523" customFormat="1" ht="15" customHeight="1">
      <c r="A34" s="878"/>
      <c r="B34" s="878"/>
      <c r="C34" s="878"/>
      <c r="D34" s="878"/>
      <c r="E34" s="878"/>
      <c r="F34" s="878"/>
      <c r="G34" s="878"/>
      <c r="H34" s="878"/>
      <c r="I34" s="878"/>
      <c r="J34" s="878"/>
      <c r="K34" s="878"/>
      <c r="L34" s="493"/>
      <c r="M34" s="566" t="s">
        <v>309</v>
      </c>
      <c r="N34" s="565"/>
      <c r="O34" s="565"/>
      <c r="P34" s="565"/>
      <c r="Q34" s="565"/>
      <c r="R34" s="565"/>
      <c r="S34" s="565"/>
      <c r="T34" s="565"/>
      <c r="U34" s="564"/>
      <c r="V34" s="565"/>
      <c r="W34" s="666"/>
      <c r="X34" s="588"/>
      <c r="Y34" s="588"/>
      <c r="Z34" s="588"/>
      <c r="AA34" s="588"/>
      <c r="AB34" s="588"/>
      <c r="AC34" s="588"/>
      <c r="AD34" s="588"/>
      <c r="AE34" s="588"/>
      <c r="AF34" s="588"/>
      <c r="AG34" s="588"/>
      <c r="AH34" s="588"/>
    </row>
    <row r="35" spans="1:36" ht="11.25">
      <c r="A35" s="524"/>
      <c r="B35" s="524"/>
      <c r="C35" s="524"/>
      <c r="D35" s="524"/>
      <c r="E35" s="524"/>
      <c r="F35" s="524"/>
      <c r="G35" s="524"/>
      <c r="H35" s="524"/>
      <c r="I35" s="524"/>
      <c r="J35" s="524"/>
      <c r="K35" s="524"/>
      <c r="X35" s="524"/>
      <c r="Y35" s="524"/>
      <c r="Z35" s="524"/>
      <c r="AA35" s="524"/>
      <c r="AB35" s="524"/>
      <c r="AC35" s="524"/>
      <c r="AD35" s="524"/>
      <c r="AE35" s="524"/>
      <c r="AF35" s="524"/>
      <c r="AG35" s="524"/>
      <c r="AH35" s="524"/>
    </row>
    <row r="36" spans="1:36" ht="105.75" customHeight="1">
      <c r="L36" s="1">
        <v>1</v>
      </c>
      <c r="M36" s="1206" t="s">
        <v>633</v>
      </c>
      <c r="N36" s="1206"/>
      <c r="O36" s="1206"/>
      <c r="P36" s="1206"/>
      <c r="Q36" s="1206"/>
      <c r="R36" s="1206"/>
      <c r="S36" s="1206"/>
      <c r="T36" s="1206"/>
      <c r="U36" s="1206"/>
      <c r="V36" s="1206"/>
      <c r="W36" s="1206"/>
    </row>
  </sheetData>
  <sheetProtection password="FA9C" sheet="1" objects="1" scenarios="1" formatColumns="0" formatRows="0"/>
  <dataConsolidate leftLabels="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sheetPr codeName="List05_3_i">
    <tabColor indexed="22"/>
  </sheetPr>
  <dimension ref="A1:T19"/>
  <sheetViews>
    <sheetView showGridLines="0" topLeftCell="E1" workbookViewId="0"/>
  </sheetViews>
  <sheetFormatPr defaultColWidth="10.5703125" defaultRowHeight="14.25"/>
  <cols>
    <col min="1" max="1" width="3.7109375" style="808" hidden="1" customWidth="1"/>
    <col min="2" max="4" width="3.7109375" style="809" hidden="1" customWidth="1"/>
    <col min="5" max="5" width="3.7109375" style="810" customWidth="1"/>
    <col min="6" max="6" width="9.7109375" style="800" customWidth="1"/>
    <col min="7" max="7" width="37.7109375" style="800" customWidth="1"/>
    <col min="8" max="8" width="66.85546875" style="800" customWidth="1"/>
    <col min="9" max="9" width="115.7109375" style="800" customWidth="1"/>
    <col min="10" max="11" width="10.5703125" style="809"/>
    <col min="12" max="12" width="11.140625" style="809" customWidth="1"/>
    <col min="13" max="20" width="10.5703125" style="809"/>
    <col min="21" max="16384" width="10.5703125" style="800"/>
  </cols>
  <sheetData>
    <row r="1" spans="1:20" ht="3" customHeight="1">
      <c r="A1" s="808" t="s">
        <v>50</v>
      </c>
    </row>
    <row r="2" spans="1:20" ht="22.5">
      <c r="F2" s="1207" t="s">
        <v>491</v>
      </c>
      <c r="G2" s="1208"/>
      <c r="H2" s="1209"/>
      <c r="I2" s="807"/>
    </row>
    <row r="3" spans="1:20" ht="3" customHeight="1"/>
    <row r="4" spans="1:20" s="571" customFormat="1" ht="11.25">
      <c r="A4" s="772"/>
      <c r="B4" s="772"/>
      <c r="C4" s="772"/>
      <c r="D4" s="772"/>
      <c r="F4" s="1161" t="s">
        <v>454</v>
      </c>
      <c r="G4" s="1161"/>
      <c r="H4" s="1161"/>
      <c r="I4" s="1210" t="s">
        <v>455</v>
      </c>
      <c r="J4" s="772"/>
      <c r="K4" s="772"/>
      <c r="L4" s="772"/>
      <c r="M4" s="772"/>
      <c r="N4" s="772"/>
      <c r="O4" s="772"/>
      <c r="P4" s="772"/>
      <c r="Q4" s="772"/>
      <c r="R4" s="772"/>
      <c r="S4" s="772"/>
      <c r="T4" s="772"/>
    </row>
    <row r="5" spans="1:20" s="571" customFormat="1" ht="11.25" customHeight="1">
      <c r="A5" s="772"/>
      <c r="B5" s="772"/>
      <c r="C5" s="772"/>
      <c r="D5" s="772"/>
      <c r="F5" s="777" t="s">
        <v>92</v>
      </c>
      <c r="G5" s="811" t="s">
        <v>457</v>
      </c>
      <c r="H5" s="802" t="s">
        <v>442</v>
      </c>
      <c r="I5" s="1210"/>
      <c r="J5" s="772"/>
      <c r="K5" s="772"/>
      <c r="L5" s="772"/>
      <c r="M5" s="772"/>
      <c r="N5" s="772"/>
      <c r="O5" s="772"/>
      <c r="P5" s="772"/>
      <c r="Q5" s="772"/>
      <c r="R5" s="772"/>
      <c r="S5" s="772"/>
      <c r="T5" s="772"/>
    </row>
    <row r="6" spans="1:20" s="571" customFormat="1" ht="12" customHeight="1">
      <c r="A6" s="772"/>
      <c r="B6" s="772"/>
      <c r="C6" s="772"/>
      <c r="D6" s="772"/>
      <c r="F6" s="812" t="s">
        <v>93</v>
      </c>
      <c r="G6" s="813">
        <v>2</v>
      </c>
      <c r="H6" s="814">
        <v>3</v>
      </c>
      <c r="I6" s="609">
        <v>4</v>
      </c>
      <c r="J6" s="772">
        <v>4</v>
      </c>
      <c r="K6" s="772"/>
      <c r="L6" s="772"/>
      <c r="M6" s="772"/>
      <c r="N6" s="772"/>
      <c r="O6" s="772"/>
      <c r="P6" s="772"/>
      <c r="Q6" s="772"/>
      <c r="R6" s="772"/>
      <c r="S6" s="772"/>
      <c r="T6" s="772"/>
    </row>
    <row r="7" spans="1:20" s="571" customFormat="1" ht="18.75">
      <c r="A7" s="772"/>
      <c r="B7" s="772"/>
      <c r="C7" s="772"/>
      <c r="D7" s="772"/>
      <c r="F7" s="815">
        <v>1</v>
      </c>
      <c r="G7" s="816" t="s">
        <v>492</v>
      </c>
      <c r="H7" s="806" t="str">
        <f>IF(dateCh="","",dateCh)</f>
        <v>20.12.2021</v>
      </c>
      <c r="I7" s="817" t="s">
        <v>493</v>
      </c>
      <c r="J7" s="616"/>
      <c r="K7" s="772"/>
      <c r="L7" s="772"/>
      <c r="M7" s="772"/>
      <c r="N7" s="772"/>
      <c r="O7" s="772"/>
      <c r="P7" s="772"/>
      <c r="Q7" s="772"/>
      <c r="R7" s="772"/>
      <c r="S7" s="772"/>
      <c r="T7" s="772"/>
    </row>
    <row r="8" spans="1:20" s="571" customFormat="1" ht="45">
      <c r="A8" s="1211">
        <v>1</v>
      </c>
      <c r="B8" s="772"/>
      <c r="C8" s="772"/>
      <c r="D8" s="772"/>
      <c r="F8" s="815" t="str">
        <f>"2." &amp;mergeValue(A8)</f>
        <v>2.1</v>
      </c>
      <c r="G8" s="816" t="s">
        <v>494</v>
      </c>
      <c r="H8" s="806"/>
      <c r="I8" s="817" t="s">
        <v>591</v>
      </c>
      <c r="J8" s="616"/>
      <c r="K8" s="772"/>
      <c r="L8" s="772"/>
      <c r="M8" s="772"/>
      <c r="N8" s="772"/>
      <c r="O8" s="772"/>
      <c r="P8" s="772"/>
      <c r="Q8" s="772"/>
      <c r="R8" s="772"/>
      <c r="S8" s="772"/>
      <c r="T8" s="772"/>
    </row>
    <row r="9" spans="1:20" s="571" customFormat="1" ht="22.5">
      <c r="A9" s="1211"/>
      <c r="B9" s="772"/>
      <c r="C9" s="772"/>
      <c r="D9" s="772"/>
      <c r="F9" s="815" t="str">
        <f>"3." &amp;mergeValue(A9)</f>
        <v>3.1</v>
      </c>
      <c r="G9" s="816" t="s">
        <v>495</v>
      </c>
      <c r="H9" s="806"/>
      <c r="I9" s="817" t="s">
        <v>589</v>
      </c>
      <c r="J9" s="616"/>
      <c r="K9" s="772"/>
      <c r="L9" s="772"/>
      <c r="M9" s="772"/>
      <c r="N9" s="772"/>
      <c r="O9" s="772"/>
      <c r="P9" s="772"/>
      <c r="Q9" s="772"/>
      <c r="R9" s="772"/>
      <c r="S9" s="772"/>
      <c r="T9" s="772"/>
    </row>
    <row r="10" spans="1:20" s="571" customFormat="1" ht="22.5">
      <c r="A10" s="1211"/>
      <c r="B10" s="772"/>
      <c r="C10" s="772"/>
      <c r="D10" s="772"/>
      <c r="F10" s="815" t="str">
        <f>"4."&amp;mergeValue(A10)</f>
        <v>4.1</v>
      </c>
      <c r="G10" s="816" t="s">
        <v>496</v>
      </c>
      <c r="H10" s="802" t="s">
        <v>458</v>
      </c>
      <c r="I10" s="817"/>
      <c r="J10" s="616"/>
      <c r="K10" s="772"/>
      <c r="L10" s="772"/>
      <c r="M10" s="772"/>
      <c r="N10" s="772"/>
      <c r="O10" s="772"/>
      <c r="P10" s="772"/>
      <c r="Q10" s="772"/>
      <c r="R10" s="772"/>
      <c r="S10" s="772"/>
      <c r="T10" s="772"/>
    </row>
    <row r="11" spans="1:20" s="571" customFormat="1" ht="18.75">
      <c r="A11" s="1211"/>
      <c r="B11" s="1211">
        <v>1</v>
      </c>
      <c r="C11" s="778"/>
      <c r="D11" s="778"/>
      <c r="F11" s="815" t="str">
        <f>"4."&amp;mergeValue(A11) &amp;"."&amp;mergeValue(B11)</f>
        <v>4.1.1</v>
      </c>
      <c r="G11" s="831" t="s">
        <v>593</v>
      </c>
      <c r="H11" s="806" t="str">
        <f>IF(region_name="","",region_name)</f>
        <v>Ленинградская область</v>
      </c>
      <c r="I11" s="817" t="s">
        <v>499</v>
      </c>
      <c r="J11" s="616"/>
      <c r="K11" s="772"/>
      <c r="L11" s="772"/>
      <c r="M11" s="772"/>
      <c r="N11" s="772"/>
      <c r="O11" s="772"/>
      <c r="P11" s="772"/>
      <c r="Q11" s="772"/>
      <c r="R11" s="772"/>
      <c r="S11" s="772"/>
      <c r="T11" s="772"/>
    </row>
    <row r="12" spans="1:20" s="571" customFormat="1" ht="22.5">
      <c r="A12" s="1211"/>
      <c r="B12" s="1211"/>
      <c r="C12" s="1211">
        <v>1</v>
      </c>
      <c r="D12" s="778"/>
      <c r="F12" s="815" t="str">
        <f>"4."&amp;mergeValue(A12) &amp;"."&amp;mergeValue(B12)&amp;"."&amp;mergeValue(C12)</f>
        <v>4.1.1.1</v>
      </c>
      <c r="G12" s="818" t="s">
        <v>497</v>
      </c>
      <c r="H12" s="806"/>
      <c r="I12" s="817" t="s">
        <v>500</v>
      </c>
      <c r="J12" s="616"/>
      <c r="K12" s="772"/>
      <c r="L12" s="772"/>
      <c r="M12" s="772"/>
      <c r="N12" s="772"/>
      <c r="O12" s="772"/>
      <c r="P12" s="772"/>
      <c r="Q12" s="772"/>
      <c r="R12" s="772"/>
      <c r="S12" s="772"/>
      <c r="T12" s="772"/>
    </row>
    <row r="13" spans="1:20" s="571" customFormat="1" ht="39" customHeight="1">
      <c r="A13" s="1211"/>
      <c r="B13" s="1211"/>
      <c r="C13" s="1211"/>
      <c r="D13" s="778">
        <v>1</v>
      </c>
      <c r="F13" s="815" t="str">
        <f>"4."&amp;mergeValue(A13) &amp;"."&amp;mergeValue(B13)&amp;"."&amp;mergeValue(C13)&amp;"."&amp;mergeValue(D13)</f>
        <v>4.1.1.1.1</v>
      </c>
      <c r="G13" s="819" t="s">
        <v>498</v>
      </c>
      <c r="H13" s="806"/>
      <c r="I13" s="1212" t="s">
        <v>592</v>
      </c>
      <c r="J13" s="616"/>
      <c r="K13" s="772"/>
      <c r="L13" s="772"/>
      <c r="M13" s="772"/>
      <c r="N13" s="772"/>
      <c r="O13" s="772"/>
      <c r="P13" s="772"/>
      <c r="Q13" s="772"/>
      <c r="R13" s="772"/>
      <c r="S13" s="772"/>
      <c r="T13" s="772"/>
    </row>
    <row r="14" spans="1:20" s="571" customFormat="1" ht="18.75">
      <c r="A14" s="1211"/>
      <c r="B14" s="1211"/>
      <c r="C14" s="1211"/>
      <c r="D14" s="778"/>
      <c r="F14" s="820"/>
      <c r="G14" s="760" t="s">
        <v>4</v>
      </c>
      <c r="H14" s="625"/>
      <c r="I14" s="1212"/>
      <c r="J14" s="616"/>
      <c r="K14" s="772"/>
      <c r="L14" s="772"/>
      <c r="M14" s="772"/>
      <c r="N14" s="772"/>
      <c r="O14" s="772"/>
      <c r="P14" s="772"/>
      <c r="Q14" s="772"/>
      <c r="R14" s="772"/>
      <c r="S14" s="772"/>
      <c r="T14" s="772"/>
    </row>
    <row r="15" spans="1:20" s="571" customFormat="1" ht="18.75">
      <c r="A15" s="1211"/>
      <c r="B15" s="1211"/>
      <c r="C15" s="778"/>
      <c r="D15" s="778"/>
      <c r="F15" s="635"/>
      <c r="G15" s="578" t="s">
        <v>403</v>
      </c>
      <c r="H15" s="636"/>
      <c r="I15" s="637"/>
      <c r="J15" s="616"/>
      <c r="K15" s="772"/>
      <c r="L15" s="772"/>
      <c r="M15" s="772"/>
      <c r="N15" s="772"/>
      <c r="O15" s="772"/>
      <c r="P15" s="772"/>
      <c r="Q15" s="772"/>
      <c r="R15" s="772"/>
      <c r="S15" s="772"/>
      <c r="T15" s="772"/>
    </row>
    <row r="16" spans="1:20" s="571" customFormat="1" ht="18.75">
      <c r="A16" s="1211"/>
      <c r="B16" s="772"/>
      <c r="C16" s="772"/>
      <c r="D16" s="772"/>
      <c r="F16" s="820"/>
      <c r="G16" s="734" t="s">
        <v>506</v>
      </c>
      <c r="H16" s="821"/>
      <c r="I16" s="822"/>
      <c r="J16" s="616"/>
      <c r="K16" s="772"/>
      <c r="L16" s="772"/>
      <c r="M16" s="772"/>
      <c r="N16" s="772"/>
      <c r="O16" s="772"/>
      <c r="P16" s="772"/>
      <c r="Q16" s="772"/>
      <c r="R16" s="772"/>
      <c r="S16" s="772"/>
      <c r="T16" s="772"/>
    </row>
    <row r="17" spans="1:20" s="571" customFormat="1" ht="18.75">
      <c r="A17" s="772"/>
      <c r="B17" s="772"/>
      <c r="C17" s="772"/>
      <c r="D17" s="772"/>
      <c r="F17" s="820"/>
      <c r="G17" s="737" t="s">
        <v>505</v>
      </c>
      <c r="H17" s="821"/>
      <c r="I17" s="822"/>
      <c r="J17" s="616"/>
      <c r="K17" s="772"/>
      <c r="L17" s="772"/>
      <c r="M17" s="772"/>
      <c r="N17" s="772"/>
      <c r="O17" s="772"/>
      <c r="P17" s="772"/>
      <c r="Q17" s="772"/>
      <c r="R17" s="772"/>
      <c r="S17" s="772"/>
      <c r="T17" s="772"/>
    </row>
    <row r="18" spans="1:20" s="773" customFormat="1" ht="3" customHeight="1">
      <c r="A18" s="774"/>
      <c r="B18" s="774"/>
      <c r="C18" s="774"/>
      <c r="D18" s="774"/>
      <c r="F18" s="626"/>
      <c r="G18" s="627"/>
      <c r="H18" s="628"/>
      <c r="I18" s="629"/>
      <c r="J18" s="774"/>
      <c r="K18" s="774"/>
      <c r="L18" s="774"/>
      <c r="M18" s="774"/>
      <c r="N18" s="774"/>
      <c r="O18" s="774"/>
      <c r="P18" s="774"/>
      <c r="Q18" s="774"/>
      <c r="R18" s="774"/>
      <c r="S18" s="774"/>
      <c r="T18" s="774"/>
    </row>
    <row r="19" spans="1:20" s="773" customFormat="1" ht="15" customHeight="1">
      <c r="A19" s="774"/>
      <c r="B19" s="774"/>
      <c r="C19" s="774"/>
      <c r="D19" s="774"/>
      <c r="F19" s="823"/>
      <c r="G19" s="1206" t="s">
        <v>594</v>
      </c>
      <c r="H19" s="1206"/>
      <c r="I19" s="824"/>
      <c r="J19" s="774"/>
      <c r="K19" s="774"/>
      <c r="L19" s="774"/>
      <c r="M19" s="774"/>
      <c r="N19" s="774"/>
      <c r="O19" s="774"/>
      <c r="P19" s="774"/>
      <c r="Q19" s="774"/>
      <c r="R19" s="774"/>
      <c r="S19" s="774"/>
      <c r="T19" s="77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sheetPr codeName="List06_3_i">
    <tabColor rgb="FFEAEBEE"/>
  </sheetPr>
  <dimension ref="A1:AJ36"/>
  <sheetViews>
    <sheetView showGridLines="0" topLeftCell="I4" workbookViewId="0"/>
  </sheetViews>
  <sheetFormatPr defaultColWidth="10.5703125" defaultRowHeight="14.25"/>
  <cols>
    <col min="1" max="6" width="10.5703125" style="809" hidden="1" customWidth="1"/>
    <col min="7" max="8" width="9.140625" style="808" hidden="1" customWidth="1"/>
    <col min="9" max="9" width="3.7109375" style="688" customWidth="1"/>
    <col min="10" max="11" width="3.7109375" style="810" customWidth="1"/>
    <col min="12" max="12" width="12.7109375" style="800" customWidth="1"/>
    <col min="13" max="13" width="44.7109375" style="800" customWidth="1"/>
    <col min="14" max="14" width="1.7109375" style="800" hidden="1" customWidth="1"/>
    <col min="15" max="17" width="23.7109375" style="800" hidden="1" customWidth="1"/>
    <col min="18" max="18" width="11.7109375" style="800" customWidth="1"/>
    <col min="19" max="19" width="3.7109375" style="800" customWidth="1"/>
    <col min="20" max="20" width="11.7109375" style="800" customWidth="1"/>
    <col min="21" max="21" width="8.5703125" style="800" hidden="1" customWidth="1"/>
    <col min="22" max="22" width="4.7109375" style="800" customWidth="1"/>
    <col min="23" max="23" width="115.7109375" style="800" customWidth="1"/>
    <col min="24" max="25" width="10.5703125" style="809"/>
    <col min="26" max="26" width="11.140625" style="809" customWidth="1"/>
    <col min="27" max="34" width="10.5703125" style="809"/>
    <col min="35" max="256" width="10.5703125" style="800"/>
    <col min="257" max="264" width="0" style="800" hidden="1" customWidth="1"/>
    <col min="265" max="265" width="3.7109375" style="800" customWidth="1"/>
    <col min="266" max="266" width="3.85546875" style="800" customWidth="1"/>
    <col min="267" max="267" width="3.7109375" style="800" customWidth="1"/>
    <col min="268" max="268" width="12.7109375" style="800" customWidth="1"/>
    <col min="269" max="269" width="52.7109375" style="800" customWidth="1"/>
    <col min="270" max="273" width="0" style="800" hidden="1" customWidth="1"/>
    <col min="274" max="274" width="12.28515625" style="800" customWidth="1"/>
    <col min="275" max="275" width="6.42578125" style="800" customWidth="1"/>
    <col min="276" max="276" width="12.28515625" style="800" customWidth="1"/>
    <col min="277" max="277" width="0" style="800" hidden="1" customWidth="1"/>
    <col min="278" max="278" width="3.7109375" style="800" customWidth="1"/>
    <col min="279" max="279" width="11.140625" style="800" bestFit="1" customWidth="1"/>
    <col min="280" max="281" width="10.5703125" style="800"/>
    <col min="282" max="282" width="11.140625" style="800" customWidth="1"/>
    <col min="283" max="512" width="10.5703125" style="800"/>
    <col min="513" max="520" width="0" style="800" hidden="1" customWidth="1"/>
    <col min="521" max="521" width="3.7109375" style="800" customWidth="1"/>
    <col min="522" max="522" width="3.85546875" style="800" customWidth="1"/>
    <col min="523" max="523" width="3.7109375" style="800" customWidth="1"/>
    <col min="524" max="524" width="12.7109375" style="800" customWidth="1"/>
    <col min="525" max="525" width="52.7109375" style="800" customWidth="1"/>
    <col min="526" max="529" width="0" style="800" hidden="1" customWidth="1"/>
    <col min="530" max="530" width="12.28515625" style="800" customWidth="1"/>
    <col min="531" max="531" width="6.42578125" style="800" customWidth="1"/>
    <col min="532" max="532" width="12.28515625" style="800" customWidth="1"/>
    <col min="533" max="533" width="0" style="800" hidden="1" customWidth="1"/>
    <col min="534" max="534" width="3.7109375" style="800" customWidth="1"/>
    <col min="535" max="535" width="11.140625" style="800" bestFit="1" customWidth="1"/>
    <col min="536" max="537" width="10.5703125" style="800"/>
    <col min="538" max="538" width="11.140625" style="800" customWidth="1"/>
    <col min="539" max="768" width="10.5703125" style="800"/>
    <col min="769" max="776" width="0" style="800" hidden="1" customWidth="1"/>
    <col min="777" max="777" width="3.7109375" style="800" customWidth="1"/>
    <col min="778" max="778" width="3.85546875" style="800" customWidth="1"/>
    <col min="779" max="779" width="3.7109375" style="800" customWidth="1"/>
    <col min="780" max="780" width="12.7109375" style="800" customWidth="1"/>
    <col min="781" max="781" width="52.7109375" style="800" customWidth="1"/>
    <col min="782" max="785" width="0" style="800" hidden="1" customWidth="1"/>
    <col min="786" max="786" width="12.28515625" style="800" customWidth="1"/>
    <col min="787" max="787" width="6.42578125" style="800" customWidth="1"/>
    <col min="788" max="788" width="12.28515625" style="800" customWidth="1"/>
    <col min="789" max="789" width="0" style="800" hidden="1" customWidth="1"/>
    <col min="790" max="790" width="3.7109375" style="800" customWidth="1"/>
    <col min="791" max="791" width="11.140625" style="800" bestFit="1" customWidth="1"/>
    <col min="792" max="793" width="10.5703125" style="800"/>
    <col min="794" max="794" width="11.140625" style="800" customWidth="1"/>
    <col min="795" max="1024" width="10.5703125" style="800"/>
    <col min="1025" max="1032" width="0" style="800" hidden="1" customWidth="1"/>
    <col min="1033" max="1033" width="3.7109375" style="800" customWidth="1"/>
    <col min="1034" max="1034" width="3.85546875" style="800" customWidth="1"/>
    <col min="1035" max="1035" width="3.7109375" style="800" customWidth="1"/>
    <col min="1036" max="1036" width="12.7109375" style="800" customWidth="1"/>
    <col min="1037" max="1037" width="52.7109375" style="800" customWidth="1"/>
    <col min="1038" max="1041" width="0" style="800" hidden="1" customWidth="1"/>
    <col min="1042" max="1042" width="12.28515625" style="800" customWidth="1"/>
    <col min="1043" max="1043" width="6.42578125" style="800" customWidth="1"/>
    <col min="1044" max="1044" width="12.28515625" style="800" customWidth="1"/>
    <col min="1045" max="1045" width="0" style="800" hidden="1" customWidth="1"/>
    <col min="1046" max="1046" width="3.7109375" style="800" customWidth="1"/>
    <col min="1047" max="1047" width="11.140625" style="800" bestFit="1" customWidth="1"/>
    <col min="1048" max="1049" width="10.5703125" style="800"/>
    <col min="1050" max="1050" width="11.140625" style="800" customWidth="1"/>
    <col min="1051" max="1280" width="10.5703125" style="800"/>
    <col min="1281" max="1288" width="0" style="800" hidden="1" customWidth="1"/>
    <col min="1289" max="1289" width="3.7109375" style="800" customWidth="1"/>
    <col min="1290" max="1290" width="3.85546875" style="800" customWidth="1"/>
    <col min="1291" max="1291" width="3.7109375" style="800" customWidth="1"/>
    <col min="1292" max="1292" width="12.7109375" style="800" customWidth="1"/>
    <col min="1293" max="1293" width="52.7109375" style="800" customWidth="1"/>
    <col min="1294" max="1297" width="0" style="800" hidden="1" customWidth="1"/>
    <col min="1298" max="1298" width="12.28515625" style="800" customWidth="1"/>
    <col min="1299" max="1299" width="6.42578125" style="800" customWidth="1"/>
    <col min="1300" max="1300" width="12.28515625" style="800" customWidth="1"/>
    <col min="1301" max="1301" width="0" style="800" hidden="1" customWidth="1"/>
    <col min="1302" max="1302" width="3.7109375" style="800" customWidth="1"/>
    <col min="1303" max="1303" width="11.140625" style="800" bestFit="1" customWidth="1"/>
    <col min="1304" max="1305" width="10.5703125" style="800"/>
    <col min="1306" max="1306" width="11.140625" style="800" customWidth="1"/>
    <col min="1307" max="1536" width="10.5703125" style="800"/>
    <col min="1537" max="1544" width="0" style="800" hidden="1" customWidth="1"/>
    <col min="1545" max="1545" width="3.7109375" style="800" customWidth="1"/>
    <col min="1546" max="1546" width="3.85546875" style="800" customWidth="1"/>
    <col min="1547" max="1547" width="3.7109375" style="800" customWidth="1"/>
    <col min="1548" max="1548" width="12.7109375" style="800" customWidth="1"/>
    <col min="1549" max="1549" width="52.7109375" style="800" customWidth="1"/>
    <col min="1550" max="1553" width="0" style="800" hidden="1" customWidth="1"/>
    <col min="1554" max="1554" width="12.28515625" style="800" customWidth="1"/>
    <col min="1555" max="1555" width="6.42578125" style="800" customWidth="1"/>
    <col min="1556" max="1556" width="12.28515625" style="800" customWidth="1"/>
    <col min="1557" max="1557" width="0" style="800" hidden="1" customWidth="1"/>
    <col min="1558" max="1558" width="3.7109375" style="800" customWidth="1"/>
    <col min="1559" max="1559" width="11.140625" style="800" bestFit="1" customWidth="1"/>
    <col min="1560" max="1561" width="10.5703125" style="800"/>
    <col min="1562" max="1562" width="11.140625" style="800" customWidth="1"/>
    <col min="1563" max="1792" width="10.5703125" style="800"/>
    <col min="1793" max="1800" width="0" style="800" hidden="1" customWidth="1"/>
    <col min="1801" max="1801" width="3.7109375" style="800" customWidth="1"/>
    <col min="1802" max="1802" width="3.85546875" style="800" customWidth="1"/>
    <col min="1803" max="1803" width="3.7109375" style="800" customWidth="1"/>
    <col min="1804" max="1804" width="12.7109375" style="800" customWidth="1"/>
    <col min="1805" max="1805" width="52.7109375" style="800" customWidth="1"/>
    <col min="1806" max="1809" width="0" style="800" hidden="1" customWidth="1"/>
    <col min="1810" max="1810" width="12.28515625" style="800" customWidth="1"/>
    <col min="1811" max="1811" width="6.42578125" style="800" customWidth="1"/>
    <col min="1812" max="1812" width="12.28515625" style="800" customWidth="1"/>
    <col min="1813" max="1813" width="0" style="800" hidden="1" customWidth="1"/>
    <col min="1814" max="1814" width="3.7109375" style="800" customWidth="1"/>
    <col min="1815" max="1815" width="11.140625" style="800" bestFit="1" customWidth="1"/>
    <col min="1816" max="1817" width="10.5703125" style="800"/>
    <col min="1818" max="1818" width="11.140625" style="800" customWidth="1"/>
    <col min="1819" max="2048" width="10.5703125" style="800"/>
    <col min="2049" max="2056" width="0" style="800" hidden="1" customWidth="1"/>
    <col min="2057" max="2057" width="3.7109375" style="800" customWidth="1"/>
    <col min="2058" max="2058" width="3.85546875" style="800" customWidth="1"/>
    <col min="2059" max="2059" width="3.7109375" style="800" customWidth="1"/>
    <col min="2060" max="2060" width="12.7109375" style="800" customWidth="1"/>
    <col min="2061" max="2061" width="52.7109375" style="800" customWidth="1"/>
    <col min="2062" max="2065" width="0" style="800" hidden="1" customWidth="1"/>
    <col min="2066" max="2066" width="12.28515625" style="800" customWidth="1"/>
    <col min="2067" max="2067" width="6.42578125" style="800" customWidth="1"/>
    <col min="2068" max="2068" width="12.28515625" style="800" customWidth="1"/>
    <col min="2069" max="2069" width="0" style="800" hidden="1" customWidth="1"/>
    <col min="2070" max="2070" width="3.7109375" style="800" customWidth="1"/>
    <col min="2071" max="2071" width="11.140625" style="800" bestFit="1" customWidth="1"/>
    <col min="2072" max="2073" width="10.5703125" style="800"/>
    <col min="2074" max="2074" width="11.140625" style="800" customWidth="1"/>
    <col min="2075" max="2304" width="10.5703125" style="800"/>
    <col min="2305" max="2312" width="0" style="800" hidden="1" customWidth="1"/>
    <col min="2313" max="2313" width="3.7109375" style="800" customWidth="1"/>
    <col min="2314" max="2314" width="3.85546875" style="800" customWidth="1"/>
    <col min="2315" max="2315" width="3.7109375" style="800" customWidth="1"/>
    <col min="2316" max="2316" width="12.7109375" style="800" customWidth="1"/>
    <col min="2317" max="2317" width="52.7109375" style="800" customWidth="1"/>
    <col min="2318" max="2321" width="0" style="800" hidden="1" customWidth="1"/>
    <col min="2322" max="2322" width="12.28515625" style="800" customWidth="1"/>
    <col min="2323" max="2323" width="6.42578125" style="800" customWidth="1"/>
    <col min="2324" max="2324" width="12.28515625" style="800" customWidth="1"/>
    <col min="2325" max="2325" width="0" style="800" hidden="1" customWidth="1"/>
    <col min="2326" max="2326" width="3.7109375" style="800" customWidth="1"/>
    <col min="2327" max="2327" width="11.140625" style="800" bestFit="1" customWidth="1"/>
    <col min="2328" max="2329" width="10.5703125" style="800"/>
    <col min="2330" max="2330" width="11.140625" style="800" customWidth="1"/>
    <col min="2331" max="2560" width="10.5703125" style="800"/>
    <col min="2561" max="2568" width="0" style="800" hidden="1" customWidth="1"/>
    <col min="2569" max="2569" width="3.7109375" style="800" customWidth="1"/>
    <col min="2570" max="2570" width="3.85546875" style="800" customWidth="1"/>
    <col min="2571" max="2571" width="3.7109375" style="800" customWidth="1"/>
    <col min="2572" max="2572" width="12.7109375" style="800" customWidth="1"/>
    <col min="2573" max="2573" width="52.7109375" style="800" customWidth="1"/>
    <col min="2574" max="2577" width="0" style="800" hidden="1" customWidth="1"/>
    <col min="2578" max="2578" width="12.28515625" style="800" customWidth="1"/>
    <col min="2579" max="2579" width="6.42578125" style="800" customWidth="1"/>
    <col min="2580" max="2580" width="12.28515625" style="800" customWidth="1"/>
    <col min="2581" max="2581" width="0" style="800" hidden="1" customWidth="1"/>
    <col min="2582" max="2582" width="3.7109375" style="800" customWidth="1"/>
    <col min="2583" max="2583" width="11.140625" style="800" bestFit="1" customWidth="1"/>
    <col min="2584" max="2585" width="10.5703125" style="800"/>
    <col min="2586" max="2586" width="11.140625" style="800" customWidth="1"/>
    <col min="2587" max="2816" width="10.5703125" style="800"/>
    <col min="2817" max="2824" width="0" style="800" hidden="1" customWidth="1"/>
    <col min="2825" max="2825" width="3.7109375" style="800" customWidth="1"/>
    <col min="2826" max="2826" width="3.85546875" style="800" customWidth="1"/>
    <col min="2827" max="2827" width="3.7109375" style="800" customWidth="1"/>
    <col min="2828" max="2828" width="12.7109375" style="800" customWidth="1"/>
    <col min="2829" max="2829" width="52.7109375" style="800" customWidth="1"/>
    <col min="2830" max="2833" width="0" style="800" hidden="1" customWidth="1"/>
    <col min="2834" max="2834" width="12.28515625" style="800" customWidth="1"/>
    <col min="2835" max="2835" width="6.42578125" style="800" customWidth="1"/>
    <col min="2836" max="2836" width="12.28515625" style="800" customWidth="1"/>
    <col min="2837" max="2837" width="0" style="800" hidden="1" customWidth="1"/>
    <col min="2838" max="2838" width="3.7109375" style="800" customWidth="1"/>
    <col min="2839" max="2839" width="11.140625" style="800" bestFit="1" customWidth="1"/>
    <col min="2840" max="2841" width="10.5703125" style="800"/>
    <col min="2842" max="2842" width="11.140625" style="800" customWidth="1"/>
    <col min="2843" max="3072" width="10.5703125" style="800"/>
    <col min="3073" max="3080" width="0" style="800" hidden="1" customWidth="1"/>
    <col min="3081" max="3081" width="3.7109375" style="800" customWidth="1"/>
    <col min="3082" max="3082" width="3.85546875" style="800" customWidth="1"/>
    <col min="3083" max="3083" width="3.7109375" style="800" customWidth="1"/>
    <col min="3084" max="3084" width="12.7109375" style="800" customWidth="1"/>
    <col min="3085" max="3085" width="52.7109375" style="800" customWidth="1"/>
    <col min="3086" max="3089" width="0" style="800" hidden="1" customWidth="1"/>
    <col min="3090" max="3090" width="12.28515625" style="800" customWidth="1"/>
    <col min="3091" max="3091" width="6.42578125" style="800" customWidth="1"/>
    <col min="3092" max="3092" width="12.28515625" style="800" customWidth="1"/>
    <col min="3093" max="3093" width="0" style="800" hidden="1" customWidth="1"/>
    <col min="3094" max="3094" width="3.7109375" style="800" customWidth="1"/>
    <col min="3095" max="3095" width="11.140625" style="800" bestFit="1" customWidth="1"/>
    <col min="3096" max="3097" width="10.5703125" style="800"/>
    <col min="3098" max="3098" width="11.140625" style="800" customWidth="1"/>
    <col min="3099" max="3328" width="10.5703125" style="800"/>
    <col min="3329" max="3336" width="0" style="800" hidden="1" customWidth="1"/>
    <col min="3337" max="3337" width="3.7109375" style="800" customWidth="1"/>
    <col min="3338" max="3338" width="3.85546875" style="800" customWidth="1"/>
    <col min="3339" max="3339" width="3.7109375" style="800" customWidth="1"/>
    <col min="3340" max="3340" width="12.7109375" style="800" customWidth="1"/>
    <col min="3341" max="3341" width="52.7109375" style="800" customWidth="1"/>
    <col min="3342" max="3345" width="0" style="800" hidden="1" customWidth="1"/>
    <col min="3346" max="3346" width="12.28515625" style="800" customWidth="1"/>
    <col min="3347" max="3347" width="6.42578125" style="800" customWidth="1"/>
    <col min="3348" max="3348" width="12.28515625" style="800" customWidth="1"/>
    <col min="3349" max="3349" width="0" style="800" hidden="1" customWidth="1"/>
    <col min="3350" max="3350" width="3.7109375" style="800" customWidth="1"/>
    <col min="3351" max="3351" width="11.140625" style="800" bestFit="1" customWidth="1"/>
    <col min="3352" max="3353" width="10.5703125" style="800"/>
    <col min="3354" max="3354" width="11.140625" style="800" customWidth="1"/>
    <col min="3355" max="3584" width="10.5703125" style="800"/>
    <col min="3585" max="3592" width="0" style="800" hidden="1" customWidth="1"/>
    <col min="3593" max="3593" width="3.7109375" style="800" customWidth="1"/>
    <col min="3594" max="3594" width="3.85546875" style="800" customWidth="1"/>
    <col min="3595" max="3595" width="3.7109375" style="800" customWidth="1"/>
    <col min="3596" max="3596" width="12.7109375" style="800" customWidth="1"/>
    <col min="3597" max="3597" width="52.7109375" style="800" customWidth="1"/>
    <col min="3598" max="3601" width="0" style="800" hidden="1" customWidth="1"/>
    <col min="3602" max="3602" width="12.28515625" style="800" customWidth="1"/>
    <col min="3603" max="3603" width="6.42578125" style="800" customWidth="1"/>
    <col min="3604" max="3604" width="12.28515625" style="800" customWidth="1"/>
    <col min="3605" max="3605" width="0" style="800" hidden="1" customWidth="1"/>
    <col min="3606" max="3606" width="3.7109375" style="800" customWidth="1"/>
    <col min="3607" max="3607" width="11.140625" style="800" bestFit="1" customWidth="1"/>
    <col min="3608" max="3609" width="10.5703125" style="800"/>
    <col min="3610" max="3610" width="11.140625" style="800" customWidth="1"/>
    <col min="3611" max="3840" width="10.5703125" style="800"/>
    <col min="3841" max="3848" width="0" style="800" hidden="1" customWidth="1"/>
    <col min="3849" max="3849" width="3.7109375" style="800" customWidth="1"/>
    <col min="3850" max="3850" width="3.85546875" style="800" customWidth="1"/>
    <col min="3851" max="3851" width="3.7109375" style="800" customWidth="1"/>
    <col min="3852" max="3852" width="12.7109375" style="800" customWidth="1"/>
    <col min="3853" max="3853" width="52.7109375" style="800" customWidth="1"/>
    <col min="3854" max="3857" width="0" style="800" hidden="1" customWidth="1"/>
    <col min="3858" max="3858" width="12.28515625" style="800" customWidth="1"/>
    <col min="3859" max="3859" width="6.42578125" style="800" customWidth="1"/>
    <col min="3860" max="3860" width="12.28515625" style="800" customWidth="1"/>
    <col min="3861" max="3861" width="0" style="800" hidden="1" customWidth="1"/>
    <col min="3862" max="3862" width="3.7109375" style="800" customWidth="1"/>
    <col min="3863" max="3863" width="11.140625" style="800" bestFit="1" customWidth="1"/>
    <col min="3864" max="3865" width="10.5703125" style="800"/>
    <col min="3866" max="3866" width="11.140625" style="800" customWidth="1"/>
    <col min="3867" max="4096" width="10.5703125" style="800"/>
    <col min="4097" max="4104" width="0" style="800" hidden="1" customWidth="1"/>
    <col min="4105" max="4105" width="3.7109375" style="800" customWidth="1"/>
    <col min="4106" max="4106" width="3.85546875" style="800" customWidth="1"/>
    <col min="4107" max="4107" width="3.7109375" style="800" customWidth="1"/>
    <col min="4108" max="4108" width="12.7109375" style="800" customWidth="1"/>
    <col min="4109" max="4109" width="52.7109375" style="800" customWidth="1"/>
    <col min="4110" max="4113" width="0" style="800" hidden="1" customWidth="1"/>
    <col min="4114" max="4114" width="12.28515625" style="800" customWidth="1"/>
    <col min="4115" max="4115" width="6.42578125" style="800" customWidth="1"/>
    <col min="4116" max="4116" width="12.28515625" style="800" customWidth="1"/>
    <col min="4117" max="4117" width="0" style="800" hidden="1" customWidth="1"/>
    <col min="4118" max="4118" width="3.7109375" style="800" customWidth="1"/>
    <col min="4119" max="4119" width="11.140625" style="800" bestFit="1" customWidth="1"/>
    <col min="4120" max="4121" width="10.5703125" style="800"/>
    <col min="4122" max="4122" width="11.140625" style="800" customWidth="1"/>
    <col min="4123" max="4352" width="10.5703125" style="800"/>
    <col min="4353" max="4360" width="0" style="800" hidden="1" customWidth="1"/>
    <col min="4361" max="4361" width="3.7109375" style="800" customWidth="1"/>
    <col min="4362" max="4362" width="3.85546875" style="800" customWidth="1"/>
    <col min="4363" max="4363" width="3.7109375" style="800" customWidth="1"/>
    <col min="4364" max="4364" width="12.7109375" style="800" customWidth="1"/>
    <col min="4365" max="4365" width="52.7109375" style="800" customWidth="1"/>
    <col min="4366" max="4369" width="0" style="800" hidden="1" customWidth="1"/>
    <col min="4370" max="4370" width="12.28515625" style="800" customWidth="1"/>
    <col min="4371" max="4371" width="6.42578125" style="800" customWidth="1"/>
    <col min="4372" max="4372" width="12.28515625" style="800" customWidth="1"/>
    <col min="4373" max="4373" width="0" style="800" hidden="1" customWidth="1"/>
    <col min="4374" max="4374" width="3.7109375" style="800" customWidth="1"/>
    <col min="4375" max="4375" width="11.140625" style="800" bestFit="1" customWidth="1"/>
    <col min="4376" max="4377" width="10.5703125" style="800"/>
    <col min="4378" max="4378" width="11.140625" style="800" customWidth="1"/>
    <col min="4379" max="4608" width="10.5703125" style="800"/>
    <col min="4609" max="4616" width="0" style="800" hidden="1" customWidth="1"/>
    <col min="4617" max="4617" width="3.7109375" style="800" customWidth="1"/>
    <col min="4618" max="4618" width="3.85546875" style="800" customWidth="1"/>
    <col min="4619" max="4619" width="3.7109375" style="800" customWidth="1"/>
    <col min="4620" max="4620" width="12.7109375" style="800" customWidth="1"/>
    <col min="4621" max="4621" width="52.7109375" style="800" customWidth="1"/>
    <col min="4622" max="4625" width="0" style="800" hidden="1" customWidth="1"/>
    <col min="4626" max="4626" width="12.28515625" style="800" customWidth="1"/>
    <col min="4627" max="4627" width="6.42578125" style="800" customWidth="1"/>
    <col min="4628" max="4628" width="12.28515625" style="800" customWidth="1"/>
    <col min="4629" max="4629" width="0" style="800" hidden="1" customWidth="1"/>
    <col min="4630" max="4630" width="3.7109375" style="800" customWidth="1"/>
    <col min="4631" max="4631" width="11.140625" style="800" bestFit="1" customWidth="1"/>
    <col min="4632" max="4633" width="10.5703125" style="800"/>
    <col min="4634" max="4634" width="11.140625" style="800" customWidth="1"/>
    <col min="4635" max="4864" width="10.5703125" style="800"/>
    <col min="4865" max="4872" width="0" style="800" hidden="1" customWidth="1"/>
    <col min="4873" max="4873" width="3.7109375" style="800" customWidth="1"/>
    <col min="4874" max="4874" width="3.85546875" style="800" customWidth="1"/>
    <col min="4875" max="4875" width="3.7109375" style="800" customWidth="1"/>
    <col min="4876" max="4876" width="12.7109375" style="800" customWidth="1"/>
    <col min="4877" max="4877" width="52.7109375" style="800" customWidth="1"/>
    <col min="4878" max="4881" width="0" style="800" hidden="1" customWidth="1"/>
    <col min="4882" max="4882" width="12.28515625" style="800" customWidth="1"/>
    <col min="4883" max="4883" width="6.42578125" style="800" customWidth="1"/>
    <col min="4884" max="4884" width="12.28515625" style="800" customWidth="1"/>
    <col min="4885" max="4885" width="0" style="800" hidden="1" customWidth="1"/>
    <col min="4886" max="4886" width="3.7109375" style="800" customWidth="1"/>
    <col min="4887" max="4887" width="11.140625" style="800" bestFit="1" customWidth="1"/>
    <col min="4888" max="4889" width="10.5703125" style="800"/>
    <col min="4890" max="4890" width="11.140625" style="800" customWidth="1"/>
    <col min="4891" max="5120" width="10.5703125" style="800"/>
    <col min="5121" max="5128" width="0" style="800" hidden="1" customWidth="1"/>
    <col min="5129" max="5129" width="3.7109375" style="800" customWidth="1"/>
    <col min="5130" max="5130" width="3.85546875" style="800" customWidth="1"/>
    <col min="5131" max="5131" width="3.7109375" style="800" customWidth="1"/>
    <col min="5132" max="5132" width="12.7109375" style="800" customWidth="1"/>
    <col min="5133" max="5133" width="52.7109375" style="800" customWidth="1"/>
    <col min="5134" max="5137" width="0" style="800" hidden="1" customWidth="1"/>
    <col min="5138" max="5138" width="12.28515625" style="800" customWidth="1"/>
    <col min="5139" max="5139" width="6.42578125" style="800" customWidth="1"/>
    <col min="5140" max="5140" width="12.28515625" style="800" customWidth="1"/>
    <col min="5141" max="5141" width="0" style="800" hidden="1" customWidth="1"/>
    <col min="5142" max="5142" width="3.7109375" style="800" customWidth="1"/>
    <col min="5143" max="5143" width="11.140625" style="800" bestFit="1" customWidth="1"/>
    <col min="5144" max="5145" width="10.5703125" style="800"/>
    <col min="5146" max="5146" width="11.140625" style="800" customWidth="1"/>
    <col min="5147" max="5376" width="10.5703125" style="800"/>
    <col min="5377" max="5384" width="0" style="800" hidden="1" customWidth="1"/>
    <col min="5385" max="5385" width="3.7109375" style="800" customWidth="1"/>
    <col min="5386" max="5386" width="3.85546875" style="800" customWidth="1"/>
    <col min="5387" max="5387" width="3.7109375" style="800" customWidth="1"/>
    <col min="5388" max="5388" width="12.7109375" style="800" customWidth="1"/>
    <col min="5389" max="5389" width="52.7109375" style="800" customWidth="1"/>
    <col min="5390" max="5393" width="0" style="800" hidden="1" customWidth="1"/>
    <col min="5394" max="5394" width="12.28515625" style="800" customWidth="1"/>
    <col min="5395" max="5395" width="6.42578125" style="800" customWidth="1"/>
    <col min="5396" max="5396" width="12.28515625" style="800" customWidth="1"/>
    <col min="5397" max="5397" width="0" style="800" hidden="1" customWidth="1"/>
    <col min="5398" max="5398" width="3.7109375" style="800" customWidth="1"/>
    <col min="5399" max="5399" width="11.140625" style="800" bestFit="1" customWidth="1"/>
    <col min="5400" max="5401" width="10.5703125" style="800"/>
    <col min="5402" max="5402" width="11.140625" style="800" customWidth="1"/>
    <col min="5403" max="5632" width="10.5703125" style="800"/>
    <col min="5633" max="5640" width="0" style="800" hidden="1" customWidth="1"/>
    <col min="5641" max="5641" width="3.7109375" style="800" customWidth="1"/>
    <col min="5642" max="5642" width="3.85546875" style="800" customWidth="1"/>
    <col min="5643" max="5643" width="3.7109375" style="800" customWidth="1"/>
    <col min="5644" max="5644" width="12.7109375" style="800" customWidth="1"/>
    <col min="5645" max="5645" width="52.7109375" style="800" customWidth="1"/>
    <col min="5646" max="5649" width="0" style="800" hidden="1" customWidth="1"/>
    <col min="5650" max="5650" width="12.28515625" style="800" customWidth="1"/>
    <col min="5651" max="5651" width="6.42578125" style="800" customWidth="1"/>
    <col min="5652" max="5652" width="12.28515625" style="800" customWidth="1"/>
    <col min="5653" max="5653" width="0" style="800" hidden="1" customWidth="1"/>
    <col min="5654" max="5654" width="3.7109375" style="800" customWidth="1"/>
    <col min="5655" max="5655" width="11.140625" style="800" bestFit="1" customWidth="1"/>
    <col min="5656" max="5657" width="10.5703125" style="800"/>
    <col min="5658" max="5658" width="11.140625" style="800" customWidth="1"/>
    <col min="5659" max="5888" width="10.5703125" style="800"/>
    <col min="5889" max="5896" width="0" style="800" hidden="1" customWidth="1"/>
    <col min="5897" max="5897" width="3.7109375" style="800" customWidth="1"/>
    <col min="5898" max="5898" width="3.85546875" style="800" customWidth="1"/>
    <col min="5899" max="5899" width="3.7109375" style="800" customWidth="1"/>
    <col min="5900" max="5900" width="12.7109375" style="800" customWidth="1"/>
    <col min="5901" max="5901" width="52.7109375" style="800" customWidth="1"/>
    <col min="5902" max="5905" width="0" style="800" hidden="1" customWidth="1"/>
    <col min="5906" max="5906" width="12.28515625" style="800" customWidth="1"/>
    <col min="5907" max="5907" width="6.42578125" style="800" customWidth="1"/>
    <col min="5908" max="5908" width="12.28515625" style="800" customWidth="1"/>
    <col min="5909" max="5909" width="0" style="800" hidden="1" customWidth="1"/>
    <col min="5910" max="5910" width="3.7109375" style="800" customWidth="1"/>
    <col min="5911" max="5911" width="11.140625" style="800" bestFit="1" customWidth="1"/>
    <col min="5912" max="5913" width="10.5703125" style="800"/>
    <col min="5914" max="5914" width="11.140625" style="800" customWidth="1"/>
    <col min="5915" max="6144" width="10.5703125" style="800"/>
    <col min="6145" max="6152" width="0" style="800" hidden="1" customWidth="1"/>
    <col min="6153" max="6153" width="3.7109375" style="800" customWidth="1"/>
    <col min="6154" max="6154" width="3.85546875" style="800" customWidth="1"/>
    <col min="6155" max="6155" width="3.7109375" style="800" customWidth="1"/>
    <col min="6156" max="6156" width="12.7109375" style="800" customWidth="1"/>
    <col min="6157" max="6157" width="52.7109375" style="800" customWidth="1"/>
    <col min="6158" max="6161" width="0" style="800" hidden="1" customWidth="1"/>
    <col min="6162" max="6162" width="12.28515625" style="800" customWidth="1"/>
    <col min="6163" max="6163" width="6.42578125" style="800" customWidth="1"/>
    <col min="6164" max="6164" width="12.28515625" style="800" customWidth="1"/>
    <col min="6165" max="6165" width="0" style="800" hidden="1" customWidth="1"/>
    <col min="6166" max="6166" width="3.7109375" style="800" customWidth="1"/>
    <col min="6167" max="6167" width="11.140625" style="800" bestFit="1" customWidth="1"/>
    <col min="6168" max="6169" width="10.5703125" style="800"/>
    <col min="6170" max="6170" width="11.140625" style="800" customWidth="1"/>
    <col min="6171" max="6400" width="10.5703125" style="800"/>
    <col min="6401" max="6408" width="0" style="800" hidden="1" customWidth="1"/>
    <col min="6409" max="6409" width="3.7109375" style="800" customWidth="1"/>
    <col min="6410" max="6410" width="3.85546875" style="800" customWidth="1"/>
    <col min="6411" max="6411" width="3.7109375" style="800" customWidth="1"/>
    <col min="6412" max="6412" width="12.7109375" style="800" customWidth="1"/>
    <col min="6413" max="6413" width="52.7109375" style="800" customWidth="1"/>
    <col min="6414" max="6417" width="0" style="800" hidden="1" customWidth="1"/>
    <col min="6418" max="6418" width="12.28515625" style="800" customWidth="1"/>
    <col min="6419" max="6419" width="6.42578125" style="800" customWidth="1"/>
    <col min="6420" max="6420" width="12.28515625" style="800" customWidth="1"/>
    <col min="6421" max="6421" width="0" style="800" hidden="1" customWidth="1"/>
    <col min="6422" max="6422" width="3.7109375" style="800" customWidth="1"/>
    <col min="6423" max="6423" width="11.140625" style="800" bestFit="1" customWidth="1"/>
    <col min="6424" max="6425" width="10.5703125" style="800"/>
    <col min="6426" max="6426" width="11.140625" style="800" customWidth="1"/>
    <col min="6427" max="6656" width="10.5703125" style="800"/>
    <col min="6657" max="6664" width="0" style="800" hidden="1" customWidth="1"/>
    <col min="6665" max="6665" width="3.7109375" style="800" customWidth="1"/>
    <col min="6666" max="6666" width="3.85546875" style="800" customWidth="1"/>
    <col min="6667" max="6667" width="3.7109375" style="800" customWidth="1"/>
    <col min="6668" max="6668" width="12.7109375" style="800" customWidth="1"/>
    <col min="6669" max="6669" width="52.7109375" style="800" customWidth="1"/>
    <col min="6670" max="6673" width="0" style="800" hidden="1" customWidth="1"/>
    <col min="6674" max="6674" width="12.28515625" style="800" customWidth="1"/>
    <col min="6675" max="6675" width="6.42578125" style="800" customWidth="1"/>
    <col min="6676" max="6676" width="12.28515625" style="800" customWidth="1"/>
    <col min="6677" max="6677" width="0" style="800" hidden="1" customWidth="1"/>
    <col min="6678" max="6678" width="3.7109375" style="800" customWidth="1"/>
    <col min="6679" max="6679" width="11.140625" style="800" bestFit="1" customWidth="1"/>
    <col min="6680" max="6681" width="10.5703125" style="800"/>
    <col min="6682" max="6682" width="11.140625" style="800" customWidth="1"/>
    <col min="6683" max="6912" width="10.5703125" style="800"/>
    <col min="6913" max="6920" width="0" style="800" hidden="1" customWidth="1"/>
    <col min="6921" max="6921" width="3.7109375" style="800" customWidth="1"/>
    <col min="6922" max="6922" width="3.85546875" style="800" customWidth="1"/>
    <col min="6923" max="6923" width="3.7109375" style="800" customWidth="1"/>
    <col min="6924" max="6924" width="12.7109375" style="800" customWidth="1"/>
    <col min="6925" max="6925" width="52.7109375" style="800" customWidth="1"/>
    <col min="6926" max="6929" width="0" style="800" hidden="1" customWidth="1"/>
    <col min="6930" max="6930" width="12.28515625" style="800" customWidth="1"/>
    <col min="6931" max="6931" width="6.42578125" style="800" customWidth="1"/>
    <col min="6932" max="6932" width="12.28515625" style="800" customWidth="1"/>
    <col min="6933" max="6933" width="0" style="800" hidden="1" customWidth="1"/>
    <col min="6934" max="6934" width="3.7109375" style="800" customWidth="1"/>
    <col min="6935" max="6935" width="11.140625" style="800" bestFit="1" customWidth="1"/>
    <col min="6936" max="6937" width="10.5703125" style="800"/>
    <col min="6938" max="6938" width="11.140625" style="800" customWidth="1"/>
    <col min="6939" max="7168" width="10.5703125" style="800"/>
    <col min="7169" max="7176" width="0" style="800" hidden="1" customWidth="1"/>
    <col min="7177" max="7177" width="3.7109375" style="800" customWidth="1"/>
    <col min="7178" max="7178" width="3.85546875" style="800" customWidth="1"/>
    <col min="7179" max="7179" width="3.7109375" style="800" customWidth="1"/>
    <col min="7180" max="7180" width="12.7109375" style="800" customWidth="1"/>
    <col min="7181" max="7181" width="52.7109375" style="800" customWidth="1"/>
    <col min="7182" max="7185" width="0" style="800" hidden="1" customWidth="1"/>
    <col min="7186" max="7186" width="12.28515625" style="800" customWidth="1"/>
    <col min="7187" max="7187" width="6.42578125" style="800" customWidth="1"/>
    <col min="7188" max="7188" width="12.28515625" style="800" customWidth="1"/>
    <col min="7189" max="7189" width="0" style="800" hidden="1" customWidth="1"/>
    <col min="7190" max="7190" width="3.7109375" style="800" customWidth="1"/>
    <col min="7191" max="7191" width="11.140625" style="800" bestFit="1" customWidth="1"/>
    <col min="7192" max="7193" width="10.5703125" style="800"/>
    <col min="7194" max="7194" width="11.140625" style="800" customWidth="1"/>
    <col min="7195" max="7424" width="10.5703125" style="800"/>
    <col min="7425" max="7432" width="0" style="800" hidden="1" customWidth="1"/>
    <col min="7433" max="7433" width="3.7109375" style="800" customWidth="1"/>
    <col min="7434" max="7434" width="3.85546875" style="800" customWidth="1"/>
    <col min="7435" max="7435" width="3.7109375" style="800" customWidth="1"/>
    <col min="7436" max="7436" width="12.7109375" style="800" customWidth="1"/>
    <col min="7437" max="7437" width="52.7109375" style="800" customWidth="1"/>
    <col min="7438" max="7441" width="0" style="800" hidden="1" customWidth="1"/>
    <col min="7442" max="7442" width="12.28515625" style="800" customWidth="1"/>
    <col min="7443" max="7443" width="6.42578125" style="800" customWidth="1"/>
    <col min="7444" max="7444" width="12.28515625" style="800" customWidth="1"/>
    <col min="7445" max="7445" width="0" style="800" hidden="1" customWidth="1"/>
    <col min="7446" max="7446" width="3.7109375" style="800" customWidth="1"/>
    <col min="7447" max="7447" width="11.140625" style="800" bestFit="1" customWidth="1"/>
    <col min="7448" max="7449" width="10.5703125" style="800"/>
    <col min="7450" max="7450" width="11.140625" style="800" customWidth="1"/>
    <col min="7451" max="7680" width="10.5703125" style="800"/>
    <col min="7681" max="7688" width="0" style="800" hidden="1" customWidth="1"/>
    <col min="7689" max="7689" width="3.7109375" style="800" customWidth="1"/>
    <col min="7690" max="7690" width="3.85546875" style="800" customWidth="1"/>
    <col min="7691" max="7691" width="3.7109375" style="800" customWidth="1"/>
    <col min="7692" max="7692" width="12.7109375" style="800" customWidth="1"/>
    <col min="7693" max="7693" width="52.7109375" style="800" customWidth="1"/>
    <col min="7694" max="7697" width="0" style="800" hidden="1" customWidth="1"/>
    <col min="7698" max="7698" width="12.28515625" style="800" customWidth="1"/>
    <col min="7699" max="7699" width="6.42578125" style="800" customWidth="1"/>
    <col min="7700" max="7700" width="12.28515625" style="800" customWidth="1"/>
    <col min="7701" max="7701" width="0" style="800" hidden="1" customWidth="1"/>
    <col min="7702" max="7702" width="3.7109375" style="800" customWidth="1"/>
    <col min="7703" max="7703" width="11.140625" style="800" bestFit="1" customWidth="1"/>
    <col min="7704" max="7705" width="10.5703125" style="800"/>
    <col min="7706" max="7706" width="11.140625" style="800" customWidth="1"/>
    <col min="7707" max="7936" width="10.5703125" style="800"/>
    <col min="7937" max="7944" width="0" style="800" hidden="1" customWidth="1"/>
    <col min="7945" max="7945" width="3.7109375" style="800" customWidth="1"/>
    <col min="7946" max="7946" width="3.85546875" style="800" customWidth="1"/>
    <col min="7947" max="7947" width="3.7109375" style="800" customWidth="1"/>
    <col min="7948" max="7948" width="12.7109375" style="800" customWidth="1"/>
    <col min="7949" max="7949" width="52.7109375" style="800" customWidth="1"/>
    <col min="7950" max="7953" width="0" style="800" hidden="1" customWidth="1"/>
    <col min="7954" max="7954" width="12.28515625" style="800" customWidth="1"/>
    <col min="7955" max="7955" width="6.42578125" style="800" customWidth="1"/>
    <col min="7956" max="7956" width="12.28515625" style="800" customWidth="1"/>
    <col min="7957" max="7957" width="0" style="800" hidden="1" customWidth="1"/>
    <col min="7958" max="7958" width="3.7109375" style="800" customWidth="1"/>
    <col min="7959" max="7959" width="11.140625" style="800" bestFit="1" customWidth="1"/>
    <col min="7960" max="7961" width="10.5703125" style="800"/>
    <col min="7962" max="7962" width="11.140625" style="800" customWidth="1"/>
    <col min="7963" max="8192" width="10.5703125" style="800"/>
    <col min="8193" max="8200" width="0" style="800" hidden="1" customWidth="1"/>
    <col min="8201" max="8201" width="3.7109375" style="800" customWidth="1"/>
    <col min="8202" max="8202" width="3.85546875" style="800" customWidth="1"/>
    <col min="8203" max="8203" width="3.7109375" style="800" customWidth="1"/>
    <col min="8204" max="8204" width="12.7109375" style="800" customWidth="1"/>
    <col min="8205" max="8205" width="52.7109375" style="800" customWidth="1"/>
    <col min="8206" max="8209" width="0" style="800" hidden="1" customWidth="1"/>
    <col min="8210" max="8210" width="12.28515625" style="800" customWidth="1"/>
    <col min="8211" max="8211" width="6.42578125" style="800" customWidth="1"/>
    <col min="8212" max="8212" width="12.28515625" style="800" customWidth="1"/>
    <col min="8213" max="8213" width="0" style="800" hidden="1" customWidth="1"/>
    <col min="8214" max="8214" width="3.7109375" style="800" customWidth="1"/>
    <col min="8215" max="8215" width="11.140625" style="800" bestFit="1" customWidth="1"/>
    <col min="8216" max="8217" width="10.5703125" style="800"/>
    <col min="8218" max="8218" width="11.140625" style="800" customWidth="1"/>
    <col min="8219" max="8448" width="10.5703125" style="800"/>
    <col min="8449" max="8456" width="0" style="800" hidden="1" customWidth="1"/>
    <col min="8457" max="8457" width="3.7109375" style="800" customWidth="1"/>
    <col min="8458" max="8458" width="3.85546875" style="800" customWidth="1"/>
    <col min="8459" max="8459" width="3.7109375" style="800" customWidth="1"/>
    <col min="8460" max="8460" width="12.7109375" style="800" customWidth="1"/>
    <col min="8461" max="8461" width="52.7109375" style="800" customWidth="1"/>
    <col min="8462" max="8465" width="0" style="800" hidden="1" customWidth="1"/>
    <col min="8466" max="8466" width="12.28515625" style="800" customWidth="1"/>
    <col min="8467" max="8467" width="6.42578125" style="800" customWidth="1"/>
    <col min="8468" max="8468" width="12.28515625" style="800" customWidth="1"/>
    <col min="8469" max="8469" width="0" style="800" hidden="1" customWidth="1"/>
    <col min="8470" max="8470" width="3.7109375" style="800" customWidth="1"/>
    <col min="8471" max="8471" width="11.140625" style="800" bestFit="1" customWidth="1"/>
    <col min="8472" max="8473" width="10.5703125" style="800"/>
    <col min="8474" max="8474" width="11.140625" style="800" customWidth="1"/>
    <col min="8475" max="8704" width="10.5703125" style="800"/>
    <col min="8705" max="8712" width="0" style="800" hidden="1" customWidth="1"/>
    <col min="8713" max="8713" width="3.7109375" style="800" customWidth="1"/>
    <col min="8714" max="8714" width="3.85546875" style="800" customWidth="1"/>
    <col min="8715" max="8715" width="3.7109375" style="800" customWidth="1"/>
    <col min="8716" max="8716" width="12.7109375" style="800" customWidth="1"/>
    <col min="8717" max="8717" width="52.7109375" style="800" customWidth="1"/>
    <col min="8718" max="8721" width="0" style="800" hidden="1" customWidth="1"/>
    <col min="8722" max="8722" width="12.28515625" style="800" customWidth="1"/>
    <col min="8723" max="8723" width="6.42578125" style="800" customWidth="1"/>
    <col min="8724" max="8724" width="12.28515625" style="800" customWidth="1"/>
    <col min="8725" max="8725" width="0" style="800" hidden="1" customWidth="1"/>
    <col min="8726" max="8726" width="3.7109375" style="800" customWidth="1"/>
    <col min="8727" max="8727" width="11.140625" style="800" bestFit="1" customWidth="1"/>
    <col min="8728" max="8729" width="10.5703125" style="800"/>
    <col min="8730" max="8730" width="11.140625" style="800" customWidth="1"/>
    <col min="8731" max="8960" width="10.5703125" style="800"/>
    <col min="8961" max="8968" width="0" style="800" hidden="1" customWidth="1"/>
    <col min="8969" max="8969" width="3.7109375" style="800" customWidth="1"/>
    <col min="8970" max="8970" width="3.85546875" style="800" customWidth="1"/>
    <col min="8971" max="8971" width="3.7109375" style="800" customWidth="1"/>
    <col min="8972" max="8972" width="12.7109375" style="800" customWidth="1"/>
    <col min="8973" max="8973" width="52.7109375" style="800" customWidth="1"/>
    <col min="8974" max="8977" width="0" style="800" hidden="1" customWidth="1"/>
    <col min="8978" max="8978" width="12.28515625" style="800" customWidth="1"/>
    <col min="8979" max="8979" width="6.42578125" style="800" customWidth="1"/>
    <col min="8980" max="8980" width="12.28515625" style="800" customWidth="1"/>
    <col min="8981" max="8981" width="0" style="800" hidden="1" customWidth="1"/>
    <col min="8982" max="8982" width="3.7109375" style="800" customWidth="1"/>
    <col min="8983" max="8983" width="11.140625" style="800" bestFit="1" customWidth="1"/>
    <col min="8984" max="8985" width="10.5703125" style="800"/>
    <col min="8986" max="8986" width="11.140625" style="800" customWidth="1"/>
    <col min="8987" max="9216" width="10.5703125" style="800"/>
    <col min="9217" max="9224" width="0" style="800" hidden="1" customWidth="1"/>
    <col min="9225" max="9225" width="3.7109375" style="800" customWidth="1"/>
    <col min="9226" max="9226" width="3.85546875" style="800" customWidth="1"/>
    <col min="9227" max="9227" width="3.7109375" style="800" customWidth="1"/>
    <col min="9228" max="9228" width="12.7109375" style="800" customWidth="1"/>
    <col min="9229" max="9229" width="52.7109375" style="800" customWidth="1"/>
    <col min="9230" max="9233" width="0" style="800" hidden="1" customWidth="1"/>
    <col min="9234" max="9234" width="12.28515625" style="800" customWidth="1"/>
    <col min="9235" max="9235" width="6.42578125" style="800" customWidth="1"/>
    <col min="9236" max="9236" width="12.28515625" style="800" customWidth="1"/>
    <col min="9237" max="9237" width="0" style="800" hidden="1" customWidth="1"/>
    <col min="9238" max="9238" width="3.7109375" style="800" customWidth="1"/>
    <col min="9239" max="9239" width="11.140625" style="800" bestFit="1" customWidth="1"/>
    <col min="9240" max="9241" width="10.5703125" style="800"/>
    <col min="9242" max="9242" width="11.140625" style="800" customWidth="1"/>
    <col min="9243" max="9472" width="10.5703125" style="800"/>
    <col min="9473" max="9480" width="0" style="800" hidden="1" customWidth="1"/>
    <col min="9481" max="9481" width="3.7109375" style="800" customWidth="1"/>
    <col min="9482" max="9482" width="3.85546875" style="800" customWidth="1"/>
    <col min="9483" max="9483" width="3.7109375" style="800" customWidth="1"/>
    <col min="9484" max="9484" width="12.7109375" style="800" customWidth="1"/>
    <col min="9485" max="9485" width="52.7109375" style="800" customWidth="1"/>
    <col min="9486" max="9489" width="0" style="800" hidden="1" customWidth="1"/>
    <col min="9490" max="9490" width="12.28515625" style="800" customWidth="1"/>
    <col min="9491" max="9491" width="6.42578125" style="800" customWidth="1"/>
    <col min="9492" max="9492" width="12.28515625" style="800" customWidth="1"/>
    <col min="9493" max="9493" width="0" style="800" hidden="1" customWidth="1"/>
    <col min="9494" max="9494" width="3.7109375" style="800" customWidth="1"/>
    <col min="9495" max="9495" width="11.140625" style="800" bestFit="1" customWidth="1"/>
    <col min="9496" max="9497" width="10.5703125" style="800"/>
    <col min="9498" max="9498" width="11.140625" style="800" customWidth="1"/>
    <col min="9499" max="9728" width="10.5703125" style="800"/>
    <col min="9729" max="9736" width="0" style="800" hidden="1" customWidth="1"/>
    <col min="9737" max="9737" width="3.7109375" style="800" customWidth="1"/>
    <col min="9738" max="9738" width="3.85546875" style="800" customWidth="1"/>
    <col min="9739" max="9739" width="3.7109375" style="800" customWidth="1"/>
    <col min="9740" max="9740" width="12.7109375" style="800" customWidth="1"/>
    <col min="9741" max="9741" width="52.7109375" style="800" customWidth="1"/>
    <col min="9742" max="9745" width="0" style="800" hidden="1" customWidth="1"/>
    <col min="9746" max="9746" width="12.28515625" style="800" customWidth="1"/>
    <col min="9747" max="9747" width="6.42578125" style="800" customWidth="1"/>
    <col min="9748" max="9748" width="12.28515625" style="800" customWidth="1"/>
    <col min="9749" max="9749" width="0" style="800" hidden="1" customWidth="1"/>
    <col min="9750" max="9750" width="3.7109375" style="800" customWidth="1"/>
    <col min="9751" max="9751" width="11.140625" style="800" bestFit="1" customWidth="1"/>
    <col min="9752" max="9753" width="10.5703125" style="800"/>
    <col min="9754" max="9754" width="11.140625" style="800" customWidth="1"/>
    <col min="9755" max="9984" width="10.5703125" style="800"/>
    <col min="9985" max="9992" width="0" style="800" hidden="1" customWidth="1"/>
    <col min="9993" max="9993" width="3.7109375" style="800" customWidth="1"/>
    <col min="9994" max="9994" width="3.85546875" style="800" customWidth="1"/>
    <col min="9995" max="9995" width="3.7109375" style="800" customWidth="1"/>
    <col min="9996" max="9996" width="12.7109375" style="800" customWidth="1"/>
    <col min="9997" max="9997" width="52.7109375" style="800" customWidth="1"/>
    <col min="9998" max="10001" width="0" style="800" hidden="1" customWidth="1"/>
    <col min="10002" max="10002" width="12.28515625" style="800" customWidth="1"/>
    <col min="10003" max="10003" width="6.42578125" style="800" customWidth="1"/>
    <col min="10004" max="10004" width="12.28515625" style="800" customWidth="1"/>
    <col min="10005" max="10005" width="0" style="800" hidden="1" customWidth="1"/>
    <col min="10006" max="10006" width="3.7109375" style="800" customWidth="1"/>
    <col min="10007" max="10007" width="11.140625" style="800" bestFit="1" customWidth="1"/>
    <col min="10008" max="10009" width="10.5703125" style="800"/>
    <col min="10010" max="10010" width="11.140625" style="800" customWidth="1"/>
    <col min="10011" max="10240" width="10.5703125" style="800"/>
    <col min="10241" max="10248" width="0" style="800" hidden="1" customWidth="1"/>
    <col min="10249" max="10249" width="3.7109375" style="800" customWidth="1"/>
    <col min="10250" max="10250" width="3.85546875" style="800" customWidth="1"/>
    <col min="10251" max="10251" width="3.7109375" style="800" customWidth="1"/>
    <col min="10252" max="10252" width="12.7109375" style="800" customWidth="1"/>
    <col min="10253" max="10253" width="52.7109375" style="800" customWidth="1"/>
    <col min="10254" max="10257" width="0" style="800" hidden="1" customWidth="1"/>
    <col min="10258" max="10258" width="12.28515625" style="800" customWidth="1"/>
    <col min="10259" max="10259" width="6.42578125" style="800" customWidth="1"/>
    <col min="10260" max="10260" width="12.28515625" style="800" customWidth="1"/>
    <col min="10261" max="10261" width="0" style="800" hidden="1" customWidth="1"/>
    <col min="10262" max="10262" width="3.7109375" style="800" customWidth="1"/>
    <col min="10263" max="10263" width="11.140625" style="800" bestFit="1" customWidth="1"/>
    <col min="10264" max="10265" width="10.5703125" style="800"/>
    <col min="10266" max="10266" width="11.140625" style="800" customWidth="1"/>
    <col min="10267" max="10496" width="10.5703125" style="800"/>
    <col min="10497" max="10504" width="0" style="800" hidden="1" customWidth="1"/>
    <col min="10505" max="10505" width="3.7109375" style="800" customWidth="1"/>
    <col min="10506" max="10506" width="3.85546875" style="800" customWidth="1"/>
    <col min="10507" max="10507" width="3.7109375" style="800" customWidth="1"/>
    <col min="10508" max="10508" width="12.7109375" style="800" customWidth="1"/>
    <col min="10509" max="10509" width="52.7109375" style="800" customWidth="1"/>
    <col min="10510" max="10513" width="0" style="800" hidden="1" customWidth="1"/>
    <col min="10514" max="10514" width="12.28515625" style="800" customWidth="1"/>
    <col min="10515" max="10515" width="6.42578125" style="800" customWidth="1"/>
    <col min="10516" max="10516" width="12.28515625" style="800" customWidth="1"/>
    <col min="10517" max="10517" width="0" style="800" hidden="1" customWidth="1"/>
    <col min="10518" max="10518" width="3.7109375" style="800" customWidth="1"/>
    <col min="10519" max="10519" width="11.140625" style="800" bestFit="1" customWidth="1"/>
    <col min="10520" max="10521" width="10.5703125" style="800"/>
    <col min="10522" max="10522" width="11.140625" style="800" customWidth="1"/>
    <col min="10523" max="10752" width="10.5703125" style="800"/>
    <col min="10753" max="10760" width="0" style="800" hidden="1" customWidth="1"/>
    <col min="10761" max="10761" width="3.7109375" style="800" customWidth="1"/>
    <col min="10762" max="10762" width="3.85546875" style="800" customWidth="1"/>
    <col min="10763" max="10763" width="3.7109375" style="800" customWidth="1"/>
    <col min="10764" max="10764" width="12.7109375" style="800" customWidth="1"/>
    <col min="10765" max="10765" width="52.7109375" style="800" customWidth="1"/>
    <col min="10766" max="10769" width="0" style="800" hidden="1" customWidth="1"/>
    <col min="10770" max="10770" width="12.28515625" style="800" customWidth="1"/>
    <col min="10771" max="10771" width="6.42578125" style="800" customWidth="1"/>
    <col min="10772" max="10772" width="12.28515625" style="800" customWidth="1"/>
    <col min="10773" max="10773" width="0" style="800" hidden="1" customWidth="1"/>
    <col min="10774" max="10774" width="3.7109375" style="800" customWidth="1"/>
    <col min="10775" max="10775" width="11.140625" style="800" bestFit="1" customWidth="1"/>
    <col min="10776" max="10777" width="10.5703125" style="800"/>
    <col min="10778" max="10778" width="11.140625" style="800" customWidth="1"/>
    <col min="10779" max="11008" width="10.5703125" style="800"/>
    <col min="11009" max="11016" width="0" style="800" hidden="1" customWidth="1"/>
    <col min="11017" max="11017" width="3.7109375" style="800" customWidth="1"/>
    <col min="11018" max="11018" width="3.85546875" style="800" customWidth="1"/>
    <col min="11019" max="11019" width="3.7109375" style="800" customWidth="1"/>
    <col min="11020" max="11020" width="12.7109375" style="800" customWidth="1"/>
    <col min="11021" max="11021" width="52.7109375" style="800" customWidth="1"/>
    <col min="11022" max="11025" width="0" style="800" hidden="1" customWidth="1"/>
    <col min="11026" max="11026" width="12.28515625" style="800" customWidth="1"/>
    <col min="11027" max="11027" width="6.42578125" style="800" customWidth="1"/>
    <col min="11028" max="11028" width="12.28515625" style="800" customWidth="1"/>
    <col min="11029" max="11029" width="0" style="800" hidden="1" customWidth="1"/>
    <col min="11030" max="11030" width="3.7109375" style="800" customWidth="1"/>
    <col min="11031" max="11031" width="11.140625" style="800" bestFit="1" customWidth="1"/>
    <col min="11032" max="11033" width="10.5703125" style="800"/>
    <col min="11034" max="11034" width="11.140625" style="800" customWidth="1"/>
    <col min="11035" max="11264" width="10.5703125" style="800"/>
    <col min="11265" max="11272" width="0" style="800" hidden="1" customWidth="1"/>
    <col min="11273" max="11273" width="3.7109375" style="800" customWidth="1"/>
    <col min="11274" max="11274" width="3.85546875" style="800" customWidth="1"/>
    <col min="11275" max="11275" width="3.7109375" style="800" customWidth="1"/>
    <col min="11276" max="11276" width="12.7109375" style="800" customWidth="1"/>
    <col min="11277" max="11277" width="52.7109375" style="800" customWidth="1"/>
    <col min="11278" max="11281" width="0" style="800" hidden="1" customWidth="1"/>
    <col min="11282" max="11282" width="12.28515625" style="800" customWidth="1"/>
    <col min="11283" max="11283" width="6.42578125" style="800" customWidth="1"/>
    <col min="11284" max="11284" width="12.28515625" style="800" customWidth="1"/>
    <col min="11285" max="11285" width="0" style="800" hidden="1" customWidth="1"/>
    <col min="11286" max="11286" width="3.7109375" style="800" customWidth="1"/>
    <col min="11287" max="11287" width="11.140625" style="800" bestFit="1" customWidth="1"/>
    <col min="11288" max="11289" width="10.5703125" style="800"/>
    <col min="11290" max="11290" width="11.140625" style="800" customWidth="1"/>
    <col min="11291" max="11520" width="10.5703125" style="800"/>
    <col min="11521" max="11528" width="0" style="800" hidden="1" customWidth="1"/>
    <col min="11529" max="11529" width="3.7109375" style="800" customWidth="1"/>
    <col min="11530" max="11530" width="3.85546875" style="800" customWidth="1"/>
    <col min="11531" max="11531" width="3.7109375" style="800" customWidth="1"/>
    <col min="11532" max="11532" width="12.7109375" style="800" customWidth="1"/>
    <col min="11533" max="11533" width="52.7109375" style="800" customWidth="1"/>
    <col min="11534" max="11537" width="0" style="800" hidden="1" customWidth="1"/>
    <col min="11538" max="11538" width="12.28515625" style="800" customWidth="1"/>
    <col min="11539" max="11539" width="6.42578125" style="800" customWidth="1"/>
    <col min="11540" max="11540" width="12.28515625" style="800" customWidth="1"/>
    <col min="11541" max="11541" width="0" style="800" hidden="1" customWidth="1"/>
    <col min="11542" max="11542" width="3.7109375" style="800" customWidth="1"/>
    <col min="11543" max="11543" width="11.140625" style="800" bestFit="1" customWidth="1"/>
    <col min="11544" max="11545" width="10.5703125" style="800"/>
    <col min="11546" max="11546" width="11.140625" style="800" customWidth="1"/>
    <col min="11547" max="11776" width="10.5703125" style="800"/>
    <col min="11777" max="11784" width="0" style="800" hidden="1" customWidth="1"/>
    <col min="11785" max="11785" width="3.7109375" style="800" customWidth="1"/>
    <col min="11786" max="11786" width="3.85546875" style="800" customWidth="1"/>
    <col min="11787" max="11787" width="3.7109375" style="800" customWidth="1"/>
    <col min="11788" max="11788" width="12.7109375" style="800" customWidth="1"/>
    <col min="11789" max="11789" width="52.7109375" style="800" customWidth="1"/>
    <col min="11790" max="11793" width="0" style="800" hidden="1" customWidth="1"/>
    <col min="11794" max="11794" width="12.28515625" style="800" customWidth="1"/>
    <col min="11795" max="11795" width="6.42578125" style="800" customWidth="1"/>
    <col min="11796" max="11796" width="12.28515625" style="800" customWidth="1"/>
    <col min="11797" max="11797" width="0" style="800" hidden="1" customWidth="1"/>
    <col min="11798" max="11798" width="3.7109375" style="800" customWidth="1"/>
    <col min="11799" max="11799" width="11.140625" style="800" bestFit="1" customWidth="1"/>
    <col min="11800" max="11801" width="10.5703125" style="800"/>
    <col min="11802" max="11802" width="11.140625" style="800" customWidth="1"/>
    <col min="11803" max="12032" width="10.5703125" style="800"/>
    <col min="12033" max="12040" width="0" style="800" hidden="1" customWidth="1"/>
    <col min="12041" max="12041" width="3.7109375" style="800" customWidth="1"/>
    <col min="12042" max="12042" width="3.85546875" style="800" customWidth="1"/>
    <col min="12043" max="12043" width="3.7109375" style="800" customWidth="1"/>
    <col min="12044" max="12044" width="12.7109375" style="800" customWidth="1"/>
    <col min="12045" max="12045" width="52.7109375" style="800" customWidth="1"/>
    <col min="12046" max="12049" width="0" style="800" hidden="1" customWidth="1"/>
    <col min="12050" max="12050" width="12.28515625" style="800" customWidth="1"/>
    <col min="12051" max="12051" width="6.42578125" style="800" customWidth="1"/>
    <col min="12052" max="12052" width="12.28515625" style="800" customWidth="1"/>
    <col min="12053" max="12053" width="0" style="800" hidden="1" customWidth="1"/>
    <col min="12054" max="12054" width="3.7109375" style="800" customWidth="1"/>
    <col min="12055" max="12055" width="11.140625" style="800" bestFit="1" customWidth="1"/>
    <col min="12056" max="12057" width="10.5703125" style="800"/>
    <col min="12058" max="12058" width="11.140625" style="800" customWidth="1"/>
    <col min="12059" max="12288" width="10.5703125" style="800"/>
    <col min="12289" max="12296" width="0" style="800" hidden="1" customWidth="1"/>
    <col min="12297" max="12297" width="3.7109375" style="800" customWidth="1"/>
    <col min="12298" max="12298" width="3.85546875" style="800" customWidth="1"/>
    <col min="12299" max="12299" width="3.7109375" style="800" customWidth="1"/>
    <col min="12300" max="12300" width="12.7109375" style="800" customWidth="1"/>
    <col min="12301" max="12301" width="52.7109375" style="800" customWidth="1"/>
    <col min="12302" max="12305" width="0" style="800" hidden="1" customWidth="1"/>
    <col min="12306" max="12306" width="12.28515625" style="800" customWidth="1"/>
    <col min="12307" max="12307" width="6.42578125" style="800" customWidth="1"/>
    <col min="12308" max="12308" width="12.28515625" style="800" customWidth="1"/>
    <col min="12309" max="12309" width="0" style="800" hidden="1" customWidth="1"/>
    <col min="12310" max="12310" width="3.7109375" style="800" customWidth="1"/>
    <col min="12311" max="12311" width="11.140625" style="800" bestFit="1" customWidth="1"/>
    <col min="12312" max="12313" width="10.5703125" style="800"/>
    <col min="12314" max="12314" width="11.140625" style="800" customWidth="1"/>
    <col min="12315" max="12544" width="10.5703125" style="800"/>
    <col min="12545" max="12552" width="0" style="800" hidden="1" customWidth="1"/>
    <col min="12553" max="12553" width="3.7109375" style="800" customWidth="1"/>
    <col min="12554" max="12554" width="3.85546875" style="800" customWidth="1"/>
    <col min="12555" max="12555" width="3.7109375" style="800" customWidth="1"/>
    <col min="12556" max="12556" width="12.7109375" style="800" customWidth="1"/>
    <col min="12557" max="12557" width="52.7109375" style="800" customWidth="1"/>
    <col min="12558" max="12561" width="0" style="800" hidden="1" customWidth="1"/>
    <col min="12562" max="12562" width="12.28515625" style="800" customWidth="1"/>
    <col min="12563" max="12563" width="6.42578125" style="800" customWidth="1"/>
    <col min="12564" max="12564" width="12.28515625" style="800" customWidth="1"/>
    <col min="12565" max="12565" width="0" style="800" hidden="1" customWidth="1"/>
    <col min="12566" max="12566" width="3.7109375" style="800" customWidth="1"/>
    <col min="12567" max="12567" width="11.140625" style="800" bestFit="1" customWidth="1"/>
    <col min="12568" max="12569" width="10.5703125" style="800"/>
    <col min="12570" max="12570" width="11.140625" style="800" customWidth="1"/>
    <col min="12571" max="12800" width="10.5703125" style="800"/>
    <col min="12801" max="12808" width="0" style="800" hidden="1" customWidth="1"/>
    <col min="12809" max="12809" width="3.7109375" style="800" customWidth="1"/>
    <col min="12810" max="12810" width="3.85546875" style="800" customWidth="1"/>
    <col min="12811" max="12811" width="3.7109375" style="800" customWidth="1"/>
    <col min="12812" max="12812" width="12.7109375" style="800" customWidth="1"/>
    <col min="12813" max="12813" width="52.7109375" style="800" customWidth="1"/>
    <col min="12814" max="12817" width="0" style="800" hidden="1" customWidth="1"/>
    <col min="12818" max="12818" width="12.28515625" style="800" customWidth="1"/>
    <col min="12819" max="12819" width="6.42578125" style="800" customWidth="1"/>
    <col min="12820" max="12820" width="12.28515625" style="800" customWidth="1"/>
    <col min="12821" max="12821" width="0" style="800" hidden="1" customWidth="1"/>
    <col min="12822" max="12822" width="3.7109375" style="800" customWidth="1"/>
    <col min="12823" max="12823" width="11.140625" style="800" bestFit="1" customWidth="1"/>
    <col min="12824" max="12825" width="10.5703125" style="800"/>
    <col min="12826" max="12826" width="11.140625" style="800" customWidth="1"/>
    <col min="12827" max="13056" width="10.5703125" style="800"/>
    <col min="13057" max="13064" width="0" style="800" hidden="1" customWidth="1"/>
    <col min="13065" max="13065" width="3.7109375" style="800" customWidth="1"/>
    <col min="13066" max="13066" width="3.85546875" style="800" customWidth="1"/>
    <col min="13067" max="13067" width="3.7109375" style="800" customWidth="1"/>
    <col min="13068" max="13068" width="12.7109375" style="800" customWidth="1"/>
    <col min="13069" max="13069" width="52.7109375" style="800" customWidth="1"/>
    <col min="13070" max="13073" width="0" style="800" hidden="1" customWidth="1"/>
    <col min="13074" max="13074" width="12.28515625" style="800" customWidth="1"/>
    <col min="13075" max="13075" width="6.42578125" style="800" customWidth="1"/>
    <col min="13076" max="13076" width="12.28515625" style="800" customWidth="1"/>
    <col min="13077" max="13077" width="0" style="800" hidden="1" customWidth="1"/>
    <col min="13078" max="13078" width="3.7109375" style="800" customWidth="1"/>
    <col min="13079" max="13079" width="11.140625" style="800" bestFit="1" customWidth="1"/>
    <col min="13080" max="13081" width="10.5703125" style="800"/>
    <col min="13082" max="13082" width="11.140625" style="800" customWidth="1"/>
    <col min="13083" max="13312" width="10.5703125" style="800"/>
    <col min="13313" max="13320" width="0" style="800" hidden="1" customWidth="1"/>
    <col min="13321" max="13321" width="3.7109375" style="800" customWidth="1"/>
    <col min="13322" max="13322" width="3.85546875" style="800" customWidth="1"/>
    <col min="13323" max="13323" width="3.7109375" style="800" customWidth="1"/>
    <col min="13324" max="13324" width="12.7109375" style="800" customWidth="1"/>
    <col min="13325" max="13325" width="52.7109375" style="800" customWidth="1"/>
    <col min="13326" max="13329" width="0" style="800" hidden="1" customWidth="1"/>
    <col min="13330" max="13330" width="12.28515625" style="800" customWidth="1"/>
    <col min="13331" max="13331" width="6.42578125" style="800" customWidth="1"/>
    <col min="13332" max="13332" width="12.28515625" style="800" customWidth="1"/>
    <col min="13333" max="13333" width="0" style="800" hidden="1" customWidth="1"/>
    <col min="13334" max="13334" width="3.7109375" style="800" customWidth="1"/>
    <col min="13335" max="13335" width="11.140625" style="800" bestFit="1" customWidth="1"/>
    <col min="13336" max="13337" width="10.5703125" style="800"/>
    <col min="13338" max="13338" width="11.140625" style="800" customWidth="1"/>
    <col min="13339" max="13568" width="10.5703125" style="800"/>
    <col min="13569" max="13576" width="0" style="800" hidden="1" customWidth="1"/>
    <col min="13577" max="13577" width="3.7109375" style="800" customWidth="1"/>
    <col min="13578" max="13578" width="3.85546875" style="800" customWidth="1"/>
    <col min="13579" max="13579" width="3.7109375" style="800" customWidth="1"/>
    <col min="13580" max="13580" width="12.7109375" style="800" customWidth="1"/>
    <col min="13581" max="13581" width="52.7109375" style="800" customWidth="1"/>
    <col min="13582" max="13585" width="0" style="800" hidden="1" customWidth="1"/>
    <col min="13586" max="13586" width="12.28515625" style="800" customWidth="1"/>
    <col min="13587" max="13587" width="6.42578125" style="800" customWidth="1"/>
    <col min="13588" max="13588" width="12.28515625" style="800" customWidth="1"/>
    <col min="13589" max="13589" width="0" style="800" hidden="1" customWidth="1"/>
    <col min="13590" max="13590" width="3.7109375" style="800" customWidth="1"/>
    <col min="13591" max="13591" width="11.140625" style="800" bestFit="1" customWidth="1"/>
    <col min="13592" max="13593" width="10.5703125" style="800"/>
    <col min="13594" max="13594" width="11.140625" style="800" customWidth="1"/>
    <col min="13595" max="13824" width="10.5703125" style="800"/>
    <col min="13825" max="13832" width="0" style="800" hidden="1" customWidth="1"/>
    <col min="13833" max="13833" width="3.7109375" style="800" customWidth="1"/>
    <col min="13834" max="13834" width="3.85546875" style="800" customWidth="1"/>
    <col min="13835" max="13835" width="3.7109375" style="800" customWidth="1"/>
    <col min="13836" max="13836" width="12.7109375" style="800" customWidth="1"/>
    <col min="13837" max="13837" width="52.7109375" style="800" customWidth="1"/>
    <col min="13838" max="13841" width="0" style="800" hidden="1" customWidth="1"/>
    <col min="13842" max="13842" width="12.28515625" style="800" customWidth="1"/>
    <col min="13843" max="13843" width="6.42578125" style="800" customWidth="1"/>
    <col min="13844" max="13844" width="12.28515625" style="800" customWidth="1"/>
    <col min="13845" max="13845" width="0" style="800" hidden="1" customWidth="1"/>
    <col min="13846" max="13846" width="3.7109375" style="800" customWidth="1"/>
    <col min="13847" max="13847" width="11.140625" style="800" bestFit="1" customWidth="1"/>
    <col min="13848" max="13849" width="10.5703125" style="800"/>
    <col min="13850" max="13850" width="11.140625" style="800" customWidth="1"/>
    <col min="13851" max="14080" width="10.5703125" style="800"/>
    <col min="14081" max="14088" width="0" style="800" hidden="1" customWidth="1"/>
    <col min="14089" max="14089" width="3.7109375" style="800" customWidth="1"/>
    <col min="14090" max="14090" width="3.85546875" style="800" customWidth="1"/>
    <col min="14091" max="14091" width="3.7109375" style="800" customWidth="1"/>
    <col min="14092" max="14092" width="12.7109375" style="800" customWidth="1"/>
    <col min="14093" max="14093" width="52.7109375" style="800" customWidth="1"/>
    <col min="14094" max="14097" width="0" style="800" hidden="1" customWidth="1"/>
    <col min="14098" max="14098" width="12.28515625" style="800" customWidth="1"/>
    <col min="14099" max="14099" width="6.42578125" style="800" customWidth="1"/>
    <col min="14100" max="14100" width="12.28515625" style="800" customWidth="1"/>
    <col min="14101" max="14101" width="0" style="800" hidden="1" customWidth="1"/>
    <col min="14102" max="14102" width="3.7109375" style="800" customWidth="1"/>
    <col min="14103" max="14103" width="11.140625" style="800" bestFit="1" customWidth="1"/>
    <col min="14104" max="14105" width="10.5703125" style="800"/>
    <col min="14106" max="14106" width="11.140625" style="800" customWidth="1"/>
    <col min="14107" max="14336" width="10.5703125" style="800"/>
    <col min="14337" max="14344" width="0" style="800" hidden="1" customWidth="1"/>
    <col min="14345" max="14345" width="3.7109375" style="800" customWidth="1"/>
    <col min="14346" max="14346" width="3.85546875" style="800" customWidth="1"/>
    <col min="14347" max="14347" width="3.7109375" style="800" customWidth="1"/>
    <col min="14348" max="14348" width="12.7109375" style="800" customWidth="1"/>
    <col min="14349" max="14349" width="52.7109375" style="800" customWidth="1"/>
    <col min="14350" max="14353" width="0" style="800" hidden="1" customWidth="1"/>
    <col min="14354" max="14354" width="12.28515625" style="800" customWidth="1"/>
    <col min="14355" max="14355" width="6.42578125" style="800" customWidth="1"/>
    <col min="14356" max="14356" width="12.28515625" style="800" customWidth="1"/>
    <col min="14357" max="14357" width="0" style="800" hidden="1" customWidth="1"/>
    <col min="14358" max="14358" width="3.7109375" style="800" customWidth="1"/>
    <col min="14359" max="14359" width="11.140625" style="800" bestFit="1" customWidth="1"/>
    <col min="14360" max="14361" width="10.5703125" style="800"/>
    <col min="14362" max="14362" width="11.140625" style="800" customWidth="1"/>
    <col min="14363" max="14592" width="10.5703125" style="800"/>
    <col min="14593" max="14600" width="0" style="800" hidden="1" customWidth="1"/>
    <col min="14601" max="14601" width="3.7109375" style="800" customWidth="1"/>
    <col min="14602" max="14602" width="3.85546875" style="800" customWidth="1"/>
    <col min="14603" max="14603" width="3.7109375" style="800" customWidth="1"/>
    <col min="14604" max="14604" width="12.7109375" style="800" customWidth="1"/>
    <col min="14605" max="14605" width="52.7109375" style="800" customWidth="1"/>
    <col min="14606" max="14609" width="0" style="800" hidden="1" customWidth="1"/>
    <col min="14610" max="14610" width="12.28515625" style="800" customWidth="1"/>
    <col min="14611" max="14611" width="6.42578125" style="800" customWidth="1"/>
    <col min="14612" max="14612" width="12.28515625" style="800" customWidth="1"/>
    <col min="14613" max="14613" width="0" style="800" hidden="1" customWidth="1"/>
    <col min="14614" max="14614" width="3.7109375" style="800" customWidth="1"/>
    <col min="14615" max="14615" width="11.140625" style="800" bestFit="1" customWidth="1"/>
    <col min="14616" max="14617" width="10.5703125" style="800"/>
    <col min="14618" max="14618" width="11.140625" style="800" customWidth="1"/>
    <col min="14619" max="14848" width="10.5703125" style="800"/>
    <col min="14849" max="14856" width="0" style="800" hidden="1" customWidth="1"/>
    <col min="14857" max="14857" width="3.7109375" style="800" customWidth="1"/>
    <col min="14858" max="14858" width="3.85546875" style="800" customWidth="1"/>
    <col min="14859" max="14859" width="3.7109375" style="800" customWidth="1"/>
    <col min="14860" max="14860" width="12.7109375" style="800" customWidth="1"/>
    <col min="14861" max="14861" width="52.7109375" style="800" customWidth="1"/>
    <col min="14862" max="14865" width="0" style="800" hidden="1" customWidth="1"/>
    <col min="14866" max="14866" width="12.28515625" style="800" customWidth="1"/>
    <col min="14867" max="14867" width="6.42578125" style="800" customWidth="1"/>
    <col min="14868" max="14868" width="12.28515625" style="800" customWidth="1"/>
    <col min="14869" max="14869" width="0" style="800" hidden="1" customWidth="1"/>
    <col min="14870" max="14870" width="3.7109375" style="800" customWidth="1"/>
    <col min="14871" max="14871" width="11.140625" style="800" bestFit="1" customWidth="1"/>
    <col min="14872" max="14873" width="10.5703125" style="800"/>
    <col min="14874" max="14874" width="11.140625" style="800" customWidth="1"/>
    <col min="14875" max="15104" width="10.5703125" style="800"/>
    <col min="15105" max="15112" width="0" style="800" hidden="1" customWidth="1"/>
    <col min="15113" max="15113" width="3.7109375" style="800" customWidth="1"/>
    <col min="15114" max="15114" width="3.85546875" style="800" customWidth="1"/>
    <col min="15115" max="15115" width="3.7109375" style="800" customWidth="1"/>
    <col min="15116" max="15116" width="12.7109375" style="800" customWidth="1"/>
    <col min="15117" max="15117" width="52.7109375" style="800" customWidth="1"/>
    <col min="15118" max="15121" width="0" style="800" hidden="1" customWidth="1"/>
    <col min="15122" max="15122" width="12.28515625" style="800" customWidth="1"/>
    <col min="15123" max="15123" width="6.42578125" style="800" customWidth="1"/>
    <col min="15124" max="15124" width="12.28515625" style="800" customWidth="1"/>
    <col min="15125" max="15125" width="0" style="800" hidden="1" customWidth="1"/>
    <col min="15126" max="15126" width="3.7109375" style="800" customWidth="1"/>
    <col min="15127" max="15127" width="11.140625" style="800" bestFit="1" customWidth="1"/>
    <col min="15128" max="15129" width="10.5703125" style="800"/>
    <col min="15130" max="15130" width="11.140625" style="800" customWidth="1"/>
    <col min="15131" max="15360" width="10.5703125" style="800"/>
    <col min="15361" max="15368" width="0" style="800" hidden="1" customWidth="1"/>
    <col min="15369" max="15369" width="3.7109375" style="800" customWidth="1"/>
    <col min="15370" max="15370" width="3.85546875" style="800" customWidth="1"/>
    <col min="15371" max="15371" width="3.7109375" style="800" customWidth="1"/>
    <col min="15372" max="15372" width="12.7109375" style="800" customWidth="1"/>
    <col min="15373" max="15373" width="52.7109375" style="800" customWidth="1"/>
    <col min="15374" max="15377" width="0" style="800" hidden="1" customWidth="1"/>
    <col min="15378" max="15378" width="12.28515625" style="800" customWidth="1"/>
    <col min="15379" max="15379" width="6.42578125" style="800" customWidth="1"/>
    <col min="15380" max="15380" width="12.28515625" style="800" customWidth="1"/>
    <col min="15381" max="15381" width="0" style="800" hidden="1" customWidth="1"/>
    <col min="15382" max="15382" width="3.7109375" style="800" customWidth="1"/>
    <col min="15383" max="15383" width="11.140625" style="800" bestFit="1" customWidth="1"/>
    <col min="15384" max="15385" width="10.5703125" style="800"/>
    <col min="15386" max="15386" width="11.140625" style="800" customWidth="1"/>
    <col min="15387" max="15616" width="10.5703125" style="800"/>
    <col min="15617" max="15624" width="0" style="800" hidden="1" customWidth="1"/>
    <col min="15625" max="15625" width="3.7109375" style="800" customWidth="1"/>
    <col min="15626" max="15626" width="3.85546875" style="800" customWidth="1"/>
    <col min="15627" max="15627" width="3.7109375" style="800" customWidth="1"/>
    <col min="15628" max="15628" width="12.7109375" style="800" customWidth="1"/>
    <col min="15629" max="15629" width="52.7109375" style="800" customWidth="1"/>
    <col min="15630" max="15633" width="0" style="800" hidden="1" customWidth="1"/>
    <col min="15634" max="15634" width="12.28515625" style="800" customWidth="1"/>
    <col min="15635" max="15635" width="6.42578125" style="800" customWidth="1"/>
    <col min="15636" max="15636" width="12.28515625" style="800" customWidth="1"/>
    <col min="15637" max="15637" width="0" style="800" hidden="1" customWidth="1"/>
    <col min="15638" max="15638" width="3.7109375" style="800" customWidth="1"/>
    <col min="15639" max="15639" width="11.140625" style="800" bestFit="1" customWidth="1"/>
    <col min="15640" max="15641" width="10.5703125" style="800"/>
    <col min="15642" max="15642" width="11.140625" style="800" customWidth="1"/>
    <col min="15643" max="15872" width="10.5703125" style="800"/>
    <col min="15873" max="15880" width="0" style="800" hidden="1" customWidth="1"/>
    <col min="15881" max="15881" width="3.7109375" style="800" customWidth="1"/>
    <col min="15882" max="15882" width="3.85546875" style="800" customWidth="1"/>
    <col min="15883" max="15883" width="3.7109375" style="800" customWidth="1"/>
    <col min="15884" max="15884" width="12.7109375" style="800" customWidth="1"/>
    <col min="15885" max="15885" width="52.7109375" style="800" customWidth="1"/>
    <col min="15886" max="15889" width="0" style="800" hidden="1" customWidth="1"/>
    <col min="15890" max="15890" width="12.28515625" style="800" customWidth="1"/>
    <col min="15891" max="15891" width="6.42578125" style="800" customWidth="1"/>
    <col min="15892" max="15892" width="12.28515625" style="800" customWidth="1"/>
    <col min="15893" max="15893" width="0" style="800" hidden="1" customWidth="1"/>
    <col min="15894" max="15894" width="3.7109375" style="800" customWidth="1"/>
    <col min="15895" max="15895" width="11.140625" style="800" bestFit="1" customWidth="1"/>
    <col min="15896" max="15897" width="10.5703125" style="800"/>
    <col min="15898" max="15898" width="11.140625" style="800" customWidth="1"/>
    <col min="15899" max="16128" width="10.5703125" style="800"/>
    <col min="16129" max="16136" width="0" style="800" hidden="1" customWidth="1"/>
    <col min="16137" max="16137" width="3.7109375" style="800" customWidth="1"/>
    <col min="16138" max="16138" width="3.85546875" style="800" customWidth="1"/>
    <col min="16139" max="16139" width="3.7109375" style="800" customWidth="1"/>
    <col min="16140" max="16140" width="12.7109375" style="800" customWidth="1"/>
    <col min="16141" max="16141" width="52.7109375" style="800" customWidth="1"/>
    <col min="16142" max="16145" width="0" style="800" hidden="1" customWidth="1"/>
    <col min="16146" max="16146" width="12.28515625" style="800" customWidth="1"/>
    <col min="16147" max="16147" width="6.42578125" style="800" customWidth="1"/>
    <col min="16148" max="16148" width="12.28515625" style="800" customWidth="1"/>
    <col min="16149" max="16149" width="0" style="800" hidden="1" customWidth="1"/>
    <col min="16150" max="16150" width="3.7109375" style="800" customWidth="1"/>
    <col min="16151" max="16151" width="11.140625" style="800" bestFit="1" customWidth="1"/>
    <col min="16152" max="16153" width="10.5703125" style="800"/>
    <col min="16154" max="16154" width="11.140625" style="800" customWidth="1"/>
    <col min="16155" max="16384" width="10.5703125" style="800"/>
  </cols>
  <sheetData>
    <row r="1" spans="1:34" hidden="1">
      <c r="Q1" s="769"/>
      <c r="R1" s="769"/>
    </row>
    <row r="2" spans="1:34" hidden="1">
      <c r="U2" s="769"/>
    </row>
    <row r="3" spans="1:34" hidden="1"/>
    <row r="4" spans="1:34" ht="3" customHeight="1">
      <c r="J4" s="687"/>
      <c r="K4" s="687"/>
      <c r="L4" s="755"/>
      <c r="M4" s="755"/>
      <c r="N4" s="755"/>
      <c r="O4" s="805"/>
      <c r="P4" s="805"/>
      <c r="Q4" s="805"/>
      <c r="R4" s="805"/>
      <c r="S4" s="805"/>
      <c r="T4" s="805"/>
      <c r="U4" s="805"/>
    </row>
    <row r="5" spans="1:34" ht="22.5" customHeight="1">
      <c r="J5" s="687"/>
      <c r="K5" s="687"/>
      <c r="L5" s="1227" t="s">
        <v>632</v>
      </c>
      <c r="M5" s="1227"/>
      <c r="N5" s="1227"/>
      <c r="O5" s="1227"/>
      <c r="P5" s="1227"/>
      <c r="Q5" s="1227"/>
      <c r="R5" s="1227"/>
      <c r="S5" s="1227"/>
      <c r="T5" s="1227"/>
      <c r="U5" s="665"/>
    </row>
    <row r="6" spans="1:34" ht="3" customHeight="1">
      <c r="J6" s="687"/>
      <c r="K6" s="687"/>
      <c r="L6" s="755"/>
      <c r="M6" s="755"/>
      <c r="N6" s="755"/>
      <c r="O6" s="756"/>
      <c r="P6" s="756"/>
      <c r="Q6" s="756"/>
      <c r="R6" s="756"/>
      <c r="S6" s="756"/>
      <c r="T6" s="756"/>
      <c r="U6" s="756"/>
      <c r="V6" s="805"/>
    </row>
    <row r="7" spans="1:34" ht="33.75">
      <c r="J7" s="687"/>
      <c r="K7" s="687"/>
      <c r="L7" s="755"/>
      <c r="M7" s="618" t="s">
        <v>746</v>
      </c>
      <c r="N7" s="755"/>
      <c r="O7" s="1254"/>
      <c r="P7" s="1255"/>
      <c r="Q7" s="1255"/>
      <c r="R7" s="1255"/>
      <c r="S7" s="1255"/>
      <c r="T7" s="1256"/>
      <c r="U7" s="768"/>
      <c r="V7" s="805"/>
    </row>
    <row r="8" spans="1:34" s="829" customFormat="1" ht="5.25">
      <c r="A8" s="809"/>
      <c r="B8" s="809"/>
      <c r="C8" s="809"/>
      <c r="D8" s="809"/>
      <c r="E8" s="809"/>
      <c r="F8" s="809"/>
      <c r="G8" s="808"/>
      <c r="H8" s="808"/>
      <c r="I8" s="795"/>
      <c r="J8" s="796"/>
      <c r="K8" s="796"/>
      <c r="L8" s="797"/>
      <c r="M8" s="797"/>
      <c r="N8" s="797"/>
      <c r="O8" s="832"/>
      <c r="P8" s="832"/>
      <c r="Q8" s="832"/>
      <c r="R8" s="832"/>
      <c r="S8" s="832"/>
      <c r="T8" s="832"/>
      <c r="U8" s="833"/>
      <c r="V8" s="834"/>
      <c r="X8" s="809"/>
      <c r="Y8" s="809"/>
      <c r="Z8" s="809"/>
      <c r="AA8" s="809"/>
      <c r="AB8" s="809"/>
      <c r="AC8" s="809"/>
      <c r="AD8" s="809"/>
      <c r="AE8" s="809"/>
      <c r="AF8" s="809"/>
      <c r="AG8" s="809"/>
      <c r="AH8" s="809"/>
    </row>
    <row r="9" spans="1:34" s="571" customFormat="1" ht="22.5">
      <c r="A9" s="772"/>
      <c r="B9" s="772"/>
      <c r="C9" s="772"/>
      <c r="D9" s="772"/>
      <c r="E9" s="772"/>
      <c r="F9" s="772"/>
      <c r="G9" s="772"/>
      <c r="H9" s="772"/>
      <c r="L9" s="500"/>
      <c r="M9" s="618" t="s">
        <v>502</v>
      </c>
      <c r="N9" s="667"/>
      <c r="O9" s="1233" t="str">
        <f>IF(NameOrPr_ch="",IF(NameOrPr="","",NameOrPr),NameOrPr_ch)</f>
        <v>Комитет по тарифам и ценовой политике ЛО</v>
      </c>
      <c r="P9" s="1233"/>
      <c r="Q9" s="1233"/>
      <c r="R9" s="1233"/>
      <c r="S9" s="1233"/>
      <c r="T9" s="1233"/>
      <c r="U9" s="768"/>
      <c r="V9" s="768"/>
      <c r="W9" s="520"/>
      <c r="X9" s="772"/>
      <c r="Y9" s="772"/>
      <c r="Z9" s="772"/>
      <c r="AA9" s="772"/>
      <c r="AB9" s="772"/>
      <c r="AC9" s="772"/>
      <c r="AD9" s="772"/>
      <c r="AE9" s="772"/>
      <c r="AF9" s="772"/>
      <c r="AG9" s="772"/>
      <c r="AH9" s="772"/>
    </row>
    <row r="10" spans="1:34" s="571" customFormat="1" ht="18.75">
      <c r="A10" s="772"/>
      <c r="B10" s="772"/>
      <c r="C10" s="772"/>
      <c r="D10" s="772"/>
      <c r="E10" s="772"/>
      <c r="F10" s="772"/>
      <c r="G10" s="772"/>
      <c r="H10" s="772"/>
      <c r="L10" s="500"/>
      <c r="M10" s="618" t="s">
        <v>597</v>
      </c>
      <c r="N10" s="667"/>
      <c r="O10" s="1233" t="str">
        <f>IF(datePr_ch="",IF(datePr="","",datePr),datePr_ch)</f>
        <v>08.12.2021</v>
      </c>
      <c r="P10" s="1233"/>
      <c r="Q10" s="1233"/>
      <c r="R10" s="1233"/>
      <c r="S10" s="1233"/>
      <c r="T10" s="1233"/>
      <c r="U10" s="768"/>
      <c r="V10" s="768"/>
      <c r="W10" s="520"/>
      <c r="X10" s="772"/>
      <c r="Y10" s="772"/>
      <c r="Z10" s="772"/>
      <c r="AA10" s="772"/>
      <c r="AB10" s="772"/>
      <c r="AC10" s="772"/>
      <c r="AD10" s="772"/>
      <c r="AE10" s="772"/>
      <c r="AF10" s="772"/>
      <c r="AG10" s="772"/>
      <c r="AH10" s="772"/>
    </row>
    <row r="11" spans="1:34" s="571" customFormat="1" ht="18.75">
      <c r="A11" s="772"/>
      <c r="B11" s="772"/>
      <c r="C11" s="772"/>
      <c r="D11" s="772"/>
      <c r="E11" s="772"/>
      <c r="F11" s="772"/>
      <c r="G11" s="772"/>
      <c r="H11" s="772"/>
      <c r="L11" s="762"/>
      <c r="M11" s="618" t="s">
        <v>596</v>
      </c>
      <c r="N11" s="667"/>
      <c r="O11" s="1233" t="str">
        <f>IF(numberPr_ch="",IF(numberPr="","",numberPr),numberPr_ch)</f>
        <v>№318-п от 08.12.2021 г.; №555-п от 20.12.2021 г.</v>
      </c>
      <c r="P11" s="1233"/>
      <c r="Q11" s="1233"/>
      <c r="R11" s="1233"/>
      <c r="S11" s="1233"/>
      <c r="T11" s="1233"/>
      <c r="U11" s="768"/>
      <c r="V11" s="768"/>
      <c r="W11" s="520"/>
      <c r="X11" s="772"/>
      <c r="Y11" s="772"/>
      <c r="Z11" s="772"/>
      <c r="AA11" s="772"/>
      <c r="AB11" s="772"/>
      <c r="AC11" s="772"/>
      <c r="AD11" s="772"/>
      <c r="AE11" s="772"/>
      <c r="AF11" s="772"/>
      <c r="AG11" s="772"/>
      <c r="AH11" s="772"/>
    </row>
    <row r="12" spans="1:34" s="571" customFormat="1" ht="18.75">
      <c r="A12" s="772"/>
      <c r="B12" s="772"/>
      <c r="C12" s="772"/>
      <c r="D12" s="772"/>
      <c r="E12" s="772"/>
      <c r="F12" s="772"/>
      <c r="G12" s="772"/>
      <c r="H12" s="772"/>
      <c r="L12" s="762"/>
      <c r="M12" s="618" t="s">
        <v>501</v>
      </c>
      <c r="N12" s="667"/>
      <c r="O12" s="1233" t="str">
        <f>IF(IstPub_ch="",IF(IstPub="","",IstPub),IstPub_ch)</f>
        <v>http://bptr.lenreg.ru</v>
      </c>
      <c r="P12" s="1233"/>
      <c r="Q12" s="1233"/>
      <c r="R12" s="1233"/>
      <c r="S12" s="1233"/>
      <c r="T12" s="1233"/>
      <c r="U12" s="768"/>
      <c r="V12" s="768"/>
      <c r="W12" s="520"/>
      <c r="X12" s="772"/>
      <c r="Y12" s="772"/>
      <c r="Z12" s="772"/>
      <c r="AA12" s="772"/>
      <c r="AB12" s="772"/>
      <c r="AC12" s="772"/>
      <c r="AD12" s="772"/>
      <c r="AE12" s="772"/>
      <c r="AF12" s="772"/>
      <c r="AG12" s="772"/>
      <c r="AH12" s="772"/>
    </row>
    <row r="13" spans="1:34" s="571" customFormat="1" ht="11.25">
      <c r="A13" s="772"/>
      <c r="B13" s="772"/>
      <c r="C13" s="772"/>
      <c r="D13" s="772"/>
      <c r="E13" s="772"/>
      <c r="F13" s="772"/>
      <c r="G13" s="772"/>
      <c r="H13" s="772"/>
      <c r="L13" s="1228"/>
      <c r="M13" s="1228"/>
      <c r="N13" s="780"/>
      <c r="O13" s="768"/>
      <c r="P13" s="768"/>
      <c r="Q13" s="768"/>
      <c r="R13" s="768"/>
      <c r="S13" s="768"/>
      <c r="T13" s="768"/>
      <c r="U13" s="771" t="s">
        <v>373</v>
      </c>
      <c r="X13" s="772"/>
      <c r="Y13" s="772"/>
      <c r="Z13" s="772"/>
      <c r="AA13" s="772"/>
      <c r="AB13" s="772"/>
      <c r="AC13" s="772"/>
      <c r="AD13" s="772"/>
      <c r="AE13" s="772"/>
      <c r="AF13" s="772"/>
      <c r="AG13" s="772"/>
      <c r="AH13" s="772"/>
    </row>
    <row r="14" spans="1:34">
      <c r="J14" s="687"/>
      <c r="K14" s="687"/>
      <c r="L14" s="755"/>
      <c r="M14" s="755"/>
      <c r="N14" s="503"/>
      <c r="O14" s="1234"/>
      <c r="P14" s="1234"/>
      <c r="Q14" s="1234"/>
      <c r="R14" s="1234"/>
      <c r="S14" s="1234"/>
      <c r="T14" s="1234"/>
      <c r="U14" s="1234"/>
    </row>
    <row r="15" spans="1:34">
      <c r="J15" s="687"/>
      <c r="K15" s="687"/>
      <c r="L15" s="1161" t="s">
        <v>454</v>
      </c>
      <c r="M15" s="1161"/>
      <c r="N15" s="1161"/>
      <c r="O15" s="1161"/>
      <c r="P15" s="1161"/>
      <c r="Q15" s="1161"/>
      <c r="R15" s="1161"/>
      <c r="S15" s="1161"/>
      <c r="T15" s="1161"/>
      <c r="U15" s="1161"/>
      <c r="V15" s="1161"/>
      <c r="W15" s="1161" t="s">
        <v>455</v>
      </c>
    </row>
    <row r="16" spans="1:34" ht="14.25" customHeight="1">
      <c r="J16" s="687"/>
      <c r="K16" s="687"/>
      <c r="L16" s="1240" t="s">
        <v>92</v>
      </c>
      <c r="M16" s="1240" t="s">
        <v>640</v>
      </c>
      <c r="N16" s="662"/>
      <c r="O16" s="1241" t="s">
        <v>642</v>
      </c>
      <c r="P16" s="1242"/>
      <c r="Q16" s="1242"/>
      <c r="R16" s="1242"/>
      <c r="S16" s="1242"/>
      <c r="T16" s="1243"/>
      <c r="U16" s="1224" t="s">
        <v>341</v>
      </c>
      <c r="V16" s="1237" t="s">
        <v>275</v>
      </c>
      <c r="W16" s="1161"/>
    </row>
    <row r="17" spans="1:36" ht="14.25" customHeight="1">
      <c r="J17" s="687"/>
      <c r="K17" s="687"/>
      <c r="L17" s="1240"/>
      <c r="M17" s="1240"/>
      <c r="N17" s="663"/>
      <c r="O17" s="1246" t="s">
        <v>606</v>
      </c>
      <c r="P17" s="1244" t="s">
        <v>271</v>
      </c>
      <c r="Q17" s="1245"/>
      <c r="R17" s="1221" t="s">
        <v>655</v>
      </c>
      <c r="S17" s="1222"/>
      <c r="T17" s="1223"/>
      <c r="U17" s="1225"/>
      <c r="V17" s="1238"/>
      <c r="W17" s="1161"/>
    </row>
    <row r="18" spans="1:36" ht="33.75" customHeight="1">
      <c r="J18" s="687"/>
      <c r="K18" s="687"/>
      <c r="L18" s="1240"/>
      <c r="M18" s="1240"/>
      <c r="N18" s="664"/>
      <c r="O18" s="1247"/>
      <c r="P18" s="757" t="s">
        <v>607</v>
      </c>
      <c r="Q18" s="757" t="s">
        <v>6</v>
      </c>
      <c r="R18" s="781" t="s">
        <v>274</v>
      </c>
      <c r="S18" s="1235" t="s">
        <v>273</v>
      </c>
      <c r="T18" s="1236"/>
      <c r="U18" s="1226"/>
      <c r="V18" s="1239"/>
      <c r="W18" s="1161"/>
    </row>
    <row r="19" spans="1:36">
      <c r="J19" s="687"/>
      <c r="K19" s="570">
        <v>1</v>
      </c>
      <c r="L19" s="648" t="s">
        <v>93</v>
      </c>
      <c r="M19" s="648" t="s">
        <v>49</v>
      </c>
      <c r="N19" s="650" t="str">
        <f ca="1">OFFSET(N19,0,-1)</f>
        <v>2</v>
      </c>
      <c r="O19" s="779">
        <f ca="1">OFFSET(O19,0,-1)+1</f>
        <v>3</v>
      </c>
      <c r="P19" s="779">
        <f ca="1">OFFSET(P19,0,-1)+1</f>
        <v>4</v>
      </c>
      <c r="Q19" s="779">
        <f ca="1">OFFSET(Q19,0,-1)+1</f>
        <v>5</v>
      </c>
      <c r="R19" s="779">
        <f ca="1">OFFSET(R19,0,-1)+1</f>
        <v>6</v>
      </c>
      <c r="S19" s="1229">
        <f ca="1">OFFSET(S19,0,-1)+1</f>
        <v>7</v>
      </c>
      <c r="T19" s="1229"/>
      <c r="U19" s="779">
        <f ca="1">OFFSET(U19,0,-2)+1</f>
        <v>8</v>
      </c>
      <c r="V19" s="650">
        <f ca="1">OFFSET(V19,0,-1)</f>
        <v>8</v>
      </c>
      <c r="W19" s="779">
        <f ca="1">OFFSET(W19,0,-1)+1</f>
        <v>9</v>
      </c>
    </row>
    <row r="20" spans="1:36" ht="22.5">
      <c r="A20" s="1213">
        <v>1</v>
      </c>
      <c r="B20" s="884"/>
      <c r="C20" s="884"/>
      <c r="D20" s="884"/>
      <c r="E20" s="885"/>
      <c r="F20" s="886"/>
      <c r="G20" s="886"/>
      <c r="H20" s="886"/>
      <c r="I20" s="887"/>
      <c r="J20" s="882"/>
      <c r="K20" s="889"/>
      <c r="L20" s="782">
        <f>mergeValue(A20)</f>
        <v>1</v>
      </c>
      <c r="M20" s="642" t="s">
        <v>20</v>
      </c>
      <c r="N20" s="647"/>
      <c r="O20" s="1214"/>
      <c r="P20" s="1214"/>
      <c r="Q20" s="1214"/>
      <c r="R20" s="1214"/>
      <c r="S20" s="1214"/>
      <c r="T20" s="1214"/>
      <c r="U20" s="1214"/>
      <c r="V20" s="1214"/>
      <c r="W20" s="631" t="s">
        <v>476</v>
      </c>
      <c r="Y20" s="830"/>
      <c r="Z20" s="830" t="str">
        <f t="shared" ref="Z20:Z33" si="0">IF(M20="","",M20 )</f>
        <v>Наименование тарифа</v>
      </c>
      <c r="AA20" s="830"/>
      <c r="AB20" s="830"/>
      <c r="AC20" s="830"/>
      <c r="AI20" s="809"/>
      <c r="AJ20" s="809"/>
    </row>
    <row r="21" spans="1:36" ht="22.5">
      <c r="A21" s="1213"/>
      <c r="B21" s="1213">
        <v>1</v>
      </c>
      <c r="C21" s="884"/>
      <c r="D21" s="884"/>
      <c r="E21" s="886"/>
      <c r="F21" s="886"/>
      <c r="G21" s="886"/>
      <c r="H21" s="886"/>
      <c r="I21" s="881"/>
      <c r="J21" s="880"/>
      <c r="K21" s="883"/>
      <c r="L21" s="782" t="str">
        <f>mergeValue(A21) &amp;"."&amp; mergeValue(B21)</f>
        <v>1.1</v>
      </c>
      <c r="M21" s="693" t="s">
        <v>16</v>
      </c>
      <c r="N21" s="647"/>
      <c r="O21" s="1214"/>
      <c r="P21" s="1214"/>
      <c r="Q21" s="1214"/>
      <c r="R21" s="1214"/>
      <c r="S21" s="1214"/>
      <c r="T21" s="1214"/>
      <c r="U21" s="1214"/>
      <c r="V21" s="1214"/>
      <c r="W21" s="631" t="s">
        <v>477</v>
      </c>
      <c r="Y21" s="830"/>
      <c r="Z21" s="830" t="str">
        <f t="shared" si="0"/>
        <v>Территория действия тарифа</v>
      </c>
      <c r="AA21" s="830"/>
      <c r="AB21" s="830"/>
      <c r="AC21" s="830"/>
      <c r="AI21" s="809"/>
      <c r="AJ21" s="809"/>
    </row>
    <row r="22" spans="1:36" ht="22.5">
      <c r="A22" s="1213"/>
      <c r="B22" s="1213"/>
      <c r="C22" s="1213">
        <v>1</v>
      </c>
      <c r="D22" s="884"/>
      <c r="E22" s="886"/>
      <c r="F22" s="886"/>
      <c r="G22" s="886"/>
      <c r="H22" s="886"/>
      <c r="I22" s="888"/>
      <c r="J22" s="880"/>
      <c r="K22" s="883"/>
      <c r="L22" s="782" t="str">
        <f>mergeValue(A22) &amp;"."&amp; mergeValue(B22)&amp;"."&amp; mergeValue(C22)</f>
        <v>1.1.1</v>
      </c>
      <c r="M22" s="694" t="s">
        <v>7</v>
      </c>
      <c r="N22" s="647"/>
      <c r="O22" s="1214"/>
      <c r="P22" s="1214"/>
      <c r="Q22" s="1214"/>
      <c r="R22" s="1214"/>
      <c r="S22" s="1214"/>
      <c r="T22" s="1214"/>
      <c r="U22" s="1214"/>
      <c r="V22" s="1214"/>
      <c r="W22" s="631" t="s">
        <v>634</v>
      </c>
      <c r="Y22" s="830"/>
      <c r="Z22" s="830" t="str">
        <f t="shared" si="0"/>
        <v xml:space="preserve">Наименование системы теплоснабжения </v>
      </c>
      <c r="AA22" s="830"/>
      <c r="AB22" s="830"/>
      <c r="AC22" s="830"/>
      <c r="AI22" s="809"/>
      <c r="AJ22" s="809"/>
    </row>
    <row r="23" spans="1:36" ht="22.5">
      <c r="A23" s="1213"/>
      <c r="B23" s="1213"/>
      <c r="C23" s="1213"/>
      <c r="D23" s="1213">
        <v>1</v>
      </c>
      <c r="E23" s="886"/>
      <c r="F23" s="886"/>
      <c r="G23" s="886"/>
      <c r="H23" s="886"/>
      <c r="I23" s="888"/>
      <c r="J23" s="880"/>
      <c r="K23" s="883"/>
      <c r="L23" s="782" t="str">
        <f>mergeValue(A23) &amp;"."&amp; mergeValue(B23)&amp;"."&amp; mergeValue(C23)&amp;"."&amp; mergeValue(D23)</f>
        <v>1.1.1.1</v>
      </c>
      <c r="M23" s="695" t="s">
        <v>22</v>
      </c>
      <c r="N23" s="647"/>
      <c r="O23" s="1214"/>
      <c r="P23" s="1214"/>
      <c r="Q23" s="1214"/>
      <c r="R23" s="1214"/>
      <c r="S23" s="1214"/>
      <c r="T23" s="1214"/>
      <c r="U23" s="1214"/>
      <c r="V23" s="1214"/>
      <c r="W23" s="631" t="s">
        <v>635</v>
      </c>
      <c r="Y23" s="830"/>
      <c r="Z23" s="830" t="str">
        <f t="shared" si="0"/>
        <v xml:space="preserve">Источник тепловой энергии  </v>
      </c>
      <c r="AA23" s="830"/>
      <c r="AB23" s="830"/>
      <c r="AC23" s="830"/>
      <c r="AI23" s="809"/>
      <c r="AJ23" s="809"/>
    </row>
    <row r="24" spans="1:36" ht="101.25">
      <c r="A24" s="1213"/>
      <c r="B24" s="1213"/>
      <c r="C24" s="1213"/>
      <c r="D24" s="1213"/>
      <c r="E24" s="1213">
        <v>1</v>
      </c>
      <c r="F24" s="886"/>
      <c r="G24" s="886"/>
      <c r="H24" s="884">
        <v>1</v>
      </c>
      <c r="I24" s="1213">
        <v>1</v>
      </c>
      <c r="J24" s="886"/>
      <c r="K24" s="891"/>
      <c r="L24" s="782" t="str">
        <f>mergeValue(A24) &amp;"."&amp; mergeValue(B24)&amp;"."&amp; mergeValue(C24)&amp;"."&amp; mergeValue(D24)&amp;"."&amp; mergeValue(E24)</f>
        <v>1.1.1.1.1</v>
      </c>
      <c r="M24" s="555" t="s">
        <v>9</v>
      </c>
      <c r="N24" s="647"/>
      <c r="O24" s="1215"/>
      <c r="P24" s="1215"/>
      <c r="Q24" s="1215"/>
      <c r="R24" s="1215"/>
      <c r="S24" s="1215"/>
      <c r="T24" s="1215"/>
      <c r="U24" s="1215"/>
      <c r="V24" s="1215"/>
      <c r="W24" s="631" t="s">
        <v>639</v>
      </c>
      <c r="Y24" s="830"/>
      <c r="Z24" s="830" t="str">
        <f t="shared" si="0"/>
        <v>Схема подключения теплопотребляющей установки к коллектору источника тепловой энергии</v>
      </c>
      <c r="AA24" s="830"/>
      <c r="AB24" s="830"/>
      <c r="AC24" s="830"/>
      <c r="AI24" s="809"/>
      <c r="AJ24" s="809"/>
    </row>
    <row r="25" spans="1:36" ht="90">
      <c r="A25" s="1213"/>
      <c r="B25" s="1213"/>
      <c r="C25" s="1213"/>
      <c r="D25" s="1213"/>
      <c r="E25" s="1213"/>
      <c r="F25" s="1213">
        <v>1</v>
      </c>
      <c r="G25" s="884"/>
      <c r="H25" s="884"/>
      <c r="I25" s="1213"/>
      <c r="J25" s="1213">
        <v>1</v>
      </c>
      <c r="K25" s="892"/>
      <c r="L25" s="782" t="str">
        <f>mergeValue(A25) &amp;"."&amp; mergeValue(B25)&amp;"."&amp; mergeValue(C25)&amp;"."&amp; mergeValue(D25)&amp;"."&amp; mergeValue(E25)&amp;"."&amp; mergeValue(F25)</f>
        <v>1.1.1.1.1.1</v>
      </c>
      <c r="M25" s="556" t="s">
        <v>10</v>
      </c>
      <c r="N25" s="647"/>
      <c r="O25" s="1215"/>
      <c r="P25" s="1215"/>
      <c r="Q25" s="1215"/>
      <c r="R25" s="1215"/>
      <c r="S25" s="1215"/>
      <c r="T25" s="1215"/>
      <c r="U25" s="1215"/>
      <c r="V25" s="1215"/>
      <c r="W25" s="631" t="s">
        <v>637</v>
      </c>
      <c r="Y25" s="830"/>
      <c r="Z25" s="830" t="str">
        <f t="shared" si="0"/>
        <v>Группа потребителей</v>
      </c>
      <c r="AA25" s="830"/>
      <c r="AB25" s="830"/>
      <c r="AC25" s="830"/>
      <c r="AI25" s="809"/>
      <c r="AJ25" s="809"/>
    </row>
    <row r="26" spans="1:36" ht="189" customHeight="1">
      <c r="A26" s="1213"/>
      <c r="B26" s="1213"/>
      <c r="C26" s="1213"/>
      <c r="D26" s="1213"/>
      <c r="E26" s="1213"/>
      <c r="F26" s="1213"/>
      <c r="G26" s="884">
        <v>1</v>
      </c>
      <c r="H26" s="884"/>
      <c r="I26" s="1213"/>
      <c r="J26" s="1213"/>
      <c r="K26" s="892">
        <v>1</v>
      </c>
      <c r="L26" s="782" t="str">
        <f>mergeValue(A26) &amp;"."&amp; mergeValue(B26)&amp;"."&amp; mergeValue(C26)&amp;"."&amp; mergeValue(D26)&amp;"."&amp; mergeValue(E26)&amp;"."&amp; mergeValue(F26)&amp;"."&amp; mergeValue(G26)</f>
        <v>1.1.1.1.1.1.1</v>
      </c>
      <c r="M26" s="1070"/>
      <c r="N26" s="647"/>
      <c r="O26" s="764"/>
      <c r="P26" s="764"/>
      <c r="Q26" s="1095"/>
      <c r="R26" s="1219"/>
      <c r="S26" s="1220" t="s">
        <v>84</v>
      </c>
      <c r="T26" s="1219"/>
      <c r="U26" s="1220" t="s">
        <v>85</v>
      </c>
      <c r="V26" s="764"/>
      <c r="W26" s="1230" t="s">
        <v>656</v>
      </c>
      <c r="X26" s="809" t="str">
        <f>strCheckDate(O27:V27)</f>
        <v/>
      </c>
      <c r="Y26" s="830"/>
      <c r="Z26" s="830" t="str">
        <f t="shared" si="0"/>
        <v/>
      </c>
      <c r="AA26" s="830"/>
      <c r="AB26" s="830"/>
      <c r="AC26" s="830"/>
      <c r="AI26" s="809"/>
      <c r="AJ26" s="809"/>
    </row>
    <row r="27" spans="1:36" ht="11.25" hidden="1">
      <c r="A27" s="1213"/>
      <c r="B27" s="1213"/>
      <c r="C27" s="1213"/>
      <c r="D27" s="1213"/>
      <c r="E27" s="1213"/>
      <c r="F27" s="1213"/>
      <c r="G27" s="884"/>
      <c r="H27" s="884"/>
      <c r="I27" s="1213"/>
      <c r="J27" s="1213"/>
      <c r="K27" s="892"/>
      <c r="L27" s="801"/>
      <c r="M27" s="647"/>
      <c r="N27" s="647"/>
      <c r="O27" s="764"/>
      <c r="P27" s="764"/>
      <c r="Q27" s="770" t="str">
        <f>R26 &amp; "-" &amp; T26</f>
        <v>-</v>
      </c>
      <c r="R27" s="1219"/>
      <c r="S27" s="1220"/>
      <c r="T27" s="1219"/>
      <c r="U27" s="1220"/>
      <c r="V27" s="764"/>
      <c r="W27" s="1231"/>
      <c r="Y27" s="830"/>
      <c r="Z27" s="830" t="str">
        <f t="shared" si="0"/>
        <v/>
      </c>
      <c r="AA27" s="830"/>
      <c r="AB27" s="830"/>
      <c r="AC27" s="830"/>
      <c r="AI27" s="809"/>
      <c r="AJ27" s="809"/>
    </row>
    <row r="28" spans="1:36" ht="15" customHeight="1">
      <c r="A28" s="1213"/>
      <c r="B28" s="1213"/>
      <c r="C28" s="1213"/>
      <c r="D28" s="1213"/>
      <c r="E28" s="1213"/>
      <c r="F28" s="1213"/>
      <c r="G28" s="886"/>
      <c r="H28" s="884"/>
      <c r="I28" s="1213"/>
      <c r="J28" s="1213"/>
      <c r="K28" s="891"/>
      <c r="L28" s="689"/>
      <c r="M28" s="558" t="s">
        <v>25</v>
      </c>
      <c r="N28" s="766"/>
      <c r="O28" s="766"/>
      <c r="P28" s="766"/>
      <c r="Q28" s="766"/>
      <c r="R28" s="766"/>
      <c r="S28" s="766"/>
      <c r="T28" s="766"/>
      <c r="U28" s="766"/>
      <c r="V28" s="763"/>
      <c r="W28" s="1232"/>
      <c r="Y28" s="830"/>
      <c r="Z28" s="830" t="str">
        <f t="shared" si="0"/>
        <v>Добавить вид теплоносителя (параметры теплоносителя)</v>
      </c>
      <c r="AA28" s="830"/>
      <c r="AB28" s="830"/>
      <c r="AC28" s="830"/>
      <c r="AI28" s="809"/>
      <c r="AJ28" s="809"/>
    </row>
    <row r="29" spans="1:36" ht="15" customHeight="1">
      <c r="A29" s="1213"/>
      <c r="B29" s="1213"/>
      <c r="C29" s="1213"/>
      <c r="D29" s="1213"/>
      <c r="E29" s="1213"/>
      <c r="F29" s="886"/>
      <c r="G29" s="886"/>
      <c r="H29" s="884"/>
      <c r="I29" s="1213"/>
      <c r="J29" s="886"/>
      <c r="K29" s="891"/>
      <c r="L29" s="689"/>
      <c r="M29" s="557" t="s">
        <v>11</v>
      </c>
      <c r="N29" s="766"/>
      <c r="O29" s="766"/>
      <c r="P29" s="766"/>
      <c r="Q29" s="766"/>
      <c r="R29" s="766"/>
      <c r="S29" s="766"/>
      <c r="T29" s="766"/>
      <c r="U29" s="765"/>
      <c r="V29" s="766"/>
      <c r="W29" s="666"/>
      <c r="Y29" s="830"/>
      <c r="Z29" s="830" t="str">
        <f t="shared" si="0"/>
        <v>Добавить группу потребителей</v>
      </c>
      <c r="AA29" s="830"/>
      <c r="AB29" s="830"/>
      <c r="AC29" s="830"/>
      <c r="AI29" s="809"/>
      <c r="AJ29" s="809"/>
    </row>
    <row r="30" spans="1:36" ht="15" customHeight="1">
      <c r="A30" s="1213"/>
      <c r="B30" s="1213"/>
      <c r="C30" s="1213"/>
      <c r="D30" s="1213"/>
      <c r="E30" s="890"/>
      <c r="F30" s="886"/>
      <c r="G30" s="886"/>
      <c r="H30" s="886"/>
      <c r="I30" s="882"/>
      <c r="J30" s="879"/>
      <c r="K30" s="889"/>
      <c r="L30" s="689"/>
      <c r="M30" s="761" t="s">
        <v>12</v>
      </c>
      <c r="N30" s="766"/>
      <c r="O30" s="766"/>
      <c r="P30" s="766"/>
      <c r="Q30" s="766"/>
      <c r="R30" s="766"/>
      <c r="S30" s="766"/>
      <c r="T30" s="766"/>
      <c r="U30" s="765"/>
      <c r="V30" s="766"/>
      <c r="W30" s="666"/>
      <c r="Y30" s="830"/>
      <c r="Z30" s="830" t="str">
        <f t="shared" si="0"/>
        <v>Добавить схему подключения</v>
      </c>
      <c r="AA30" s="830"/>
      <c r="AB30" s="830"/>
      <c r="AC30" s="830"/>
      <c r="AI30" s="809"/>
      <c r="AJ30" s="809"/>
    </row>
    <row r="31" spans="1:36" ht="15" customHeight="1">
      <c r="A31" s="1213"/>
      <c r="B31" s="1213"/>
      <c r="C31" s="1213"/>
      <c r="D31" s="890"/>
      <c r="E31" s="890"/>
      <c r="F31" s="886"/>
      <c r="G31" s="886"/>
      <c r="H31" s="886"/>
      <c r="I31" s="882"/>
      <c r="J31" s="879"/>
      <c r="K31" s="889"/>
      <c r="L31" s="689"/>
      <c r="M31" s="760" t="s">
        <v>17</v>
      </c>
      <c r="N31" s="766"/>
      <c r="O31" s="766"/>
      <c r="P31" s="766"/>
      <c r="Q31" s="766"/>
      <c r="R31" s="766"/>
      <c r="S31" s="766"/>
      <c r="T31" s="766"/>
      <c r="U31" s="765"/>
      <c r="V31" s="766"/>
      <c r="W31" s="666"/>
      <c r="Y31" s="830"/>
      <c r="Z31" s="830" t="str">
        <f t="shared" si="0"/>
        <v>Добавить источник тепловой энергии</v>
      </c>
      <c r="AA31" s="830"/>
      <c r="AB31" s="830"/>
      <c r="AC31" s="830"/>
      <c r="AI31" s="809"/>
      <c r="AJ31" s="809"/>
    </row>
    <row r="32" spans="1:36" ht="15" customHeight="1">
      <c r="A32" s="1213"/>
      <c r="B32" s="1213"/>
      <c r="C32" s="890"/>
      <c r="D32" s="890"/>
      <c r="E32" s="890"/>
      <c r="F32" s="890"/>
      <c r="G32" s="895"/>
      <c r="H32" s="882"/>
      <c r="I32" s="893"/>
      <c r="J32" s="879"/>
      <c r="K32" s="894"/>
      <c r="L32" s="689"/>
      <c r="M32" s="759" t="s">
        <v>18</v>
      </c>
      <c r="N32" s="766"/>
      <c r="O32" s="766"/>
      <c r="P32" s="766"/>
      <c r="Q32" s="766"/>
      <c r="R32" s="766"/>
      <c r="S32" s="766"/>
      <c r="T32" s="766"/>
      <c r="U32" s="765"/>
      <c r="V32" s="766"/>
      <c r="W32" s="666"/>
      <c r="Y32" s="830"/>
      <c r="Z32" s="830" t="str">
        <f t="shared" si="0"/>
        <v>Добавить наименование системы теплоснабжения</v>
      </c>
      <c r="AA32" s="830"/>
      <c r="AB32" s="830"/>
      <c r="AC32" s="830"/>
      <c r="AI32" s="809"/>
      <c r="AJ32" s="809"/>
    </row>
    <row r="33" spans="1:36" ht="15" customHeight="1">
      <c r="A33" s="1213"/>
      <c r="B33" s="890"/>
      <c r="C33" s="890"/>
      <c r="D33" s="890"/>
      <c r="E33" s="890"/>
      <c r="F33" s="890"/>
      <c r="G33" s="895"/>
      <c r="H33" s="882"/>
      <c r="I33" s="882"/>
      <c r="J33" s="879"/>
      <c r="K33" s="889"/>
      <c r="L33" s="689"/>
      <c r="M33" s="734" t="s">
        <v>19</v>
      </c>
      <c r="N33" s="766"/>
      <c r="O33" s="766"/>
      <c r="P33" s="766"/>
      <c r="Q33" s="766"/>
      <c r="R33" s="766"/>
      <c r="S33" s="766"/>
      <c r="T33" s="766"/>
      <c r="U33" s="765"/>
      <c r="V33" s="766"/>
      <c r="W33" s="666"/>
      <c r="Y33" s="830"/>
      <c r="Z33" s="830" t="str">
        <f t="shared" si="0"/>
        <v>Добавить территорию действия тарифа</v>
      </c>
      <c r="AA33" s="830"/>
      <c r="AB33" s="830"/>
      <c r="AC33" s="830"/>
      <c r="AI33" s="809"/>
      <c r="AJ33" s="809"/>
    </row>
    <row r="34" spans="1:36" s="743" customFormat="1" ht="15" customHeight="1">
      <c r="A34" s="878"/>
      <c r="B34" s="878"/>
      <c r="C34" s="878"/>
      <c r="D34" s="878"/>
      <c r="E34" s="878"/>
      <c r="F34" s="878"/>
      <c r="G34" s="878"/>
      <c r="H34" s="878"/>
      <c r="I34" s="878"/>
      <c r="J34" s="878"/>
      <c r="K34" s="878"/>
      <c r="L34" s="493"/>
      <c r="M34" s="737" t="s">
        <v>309</v>
      </c>
      <c r="N34" s="766"/>
      <c r="O34" s="766"/>
      <c r="P34" s="766"/>
      <c r="Q34" s="766"/>
      <c r="R34" s="766"/>
      <c r="S34" s="766"/>
      <c r="T34" s="766"/>
      <c r="U34" s="765"/>
      <c r="V34" s="766"/>
      <c r="W34" s="666"/>
      <c r="X34" s="722"/>
      <c r="Y34" s="722"/>
      <c r="Z34" s="722"/>
      <c r="AA34" s="722"/>
      <c r="AB34" s="722"/>
      <c r="AC34" s="722"/>
      <c r="AD34" s="722"/>
      <c r="AE34" s="722"/>
      <c r="AF34" s="722"/>
      <c r="AG34" s="722"/>
      <c r="AH34" s="722"/>
    </row>
    <row r="35" spans="1:36" ht="11.25">
      <c r="A35" s="800"/>
      <c r="B35" s="800"/>
      <c r="C35" s="800"/>
      <c r="D35" s="800"/>
      <c r="E35" s="800"/>
      <c r="F35" s="800"/>
      <c r="G35" s="800"/>
      <c r="H35" s="800"/>
      <c r="I35" s="800"/>
      <c r="J35" s="800"/>
      <c r="K35" s="800"/>
      <c r="X35" s="800"/>
      <c r="Y35" s="800"/>
      <c r="Z35" s="800"/>
      <c r="AA35" s="800"/>
      <c r="AB35" s="800"/>
      <c r="AC35" s="800"/>
      <c r="AD35" s="800"/>
      <c r="AE35" s="800"/>
      <c r="AF35" s="800"/>
      <c r="AG35" s="800"/>
      <c r="AH35" s="800"/>
    </row>
    <row r="36" spans="1:36" ht="105.75" customHeight="1">
      <c r="L36" s="1">
        <v>1</v>
      </c>
      <c r="M36" s="1206" t="s">
        <v>633</v>
      </c>
      <c r="N36" s="1206"/>
      <c r="O36" s="1206"/>
      <c r="P36" s="1206"/>
      <c r="Q36" s="1206"/>
      <c r="R36" s="1206"/>
      <c r="S36" s="1206"/>
      <c r="T36" s="1206"/>
      <c r="U36" s="1206"/>
      <c r="V36" s="1206"/>
      <c r="W36" s="1206"/>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sheetPr codeName="List05_8">
    <tabColor indexed="22"/>
  </sheetPr>
  <dimension ref="A1:T19"/>
  <sheetViews>
    <sheetView showGridLines="0" topLeftCell="E1"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184</v>
      </c>
    </row>
    <row r="2" spans="1:20" ht="22.5">
      <c r="F2" s="1207" t="s">
        <v>491</v>
      </c>
      <c r="G2" s="1208"/>
      <c r="H2" s="1209"/>
      <c r="I2" s="641"/>
    </row>
    <row r="3" spans="1:20" ht="3" customHeight="1"/>
    <row r="4" spans="1:20" s="571" customFormat="1" ht="11.25">
      <c r="A4" s="591"/>
      <c r="B4" s="591"/>
      <c r="C4" s="591"/>
      <c r="D4" s="591"/>
      <c r="F4" s="1161" t="s">
        <v>454</v>
      </c>
      <c r="G4" s="1161"/>
      <c r="H4" s="1161"/>
      <c r="I4" s="1210"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10"/>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20.12.2021</v>
      </c>
      <c r="I7" s="582" t="s">
        <v>493</v>
      </c>
      <c r="J7" s="616"/>
      <c r="K7" s="591"/>
      <c r="L7" s="591"/>
      <c r="M7" s="591"/>
      <c r="N7" s="591"/>
      <c r="O7" s="591"/>
      <c r="P7" s="591"/>
      <c r="Q7" s="591"/>
      <c r="R7" s="591"/>
      <c r="S7" s="591"/>
      <c r="T7" s="591"/>
    </row>
    <row r="8" spans="1:20" s="571" customFormat="1" ht="45">
      <c r="A8" s="1211">
        <v>1</v>
      </c>
      <c r="B8" s="591"/>
      <c r="C8" s="591"/>
      <c r="D8" s="591"/>
      <c r="F8" s="617" t="str">
        <f>"2." &amp;mergeValue(A8)</f>
        <v>2.1</v>
      </c>
      <c r="G8" s="633" t="s">
        <v>494</v>
      </c>
      <c r="H8" s="605"/>
      <c r="I8" s="582" t="s">
        <v>591</v>
      </c>
      <c r="J8" s="616"/>
      <c r="K8" s="591"/>
      <c r="L8" s="591"/>
      <c r="M8" s="591"/>
      <c r="N8" s="591"/>
      <c r="O8" s="591"/>
      <c r="P8" s="591"/>
      <c r="Q8" s="591"/>
      <c r="R8" s="591"/>
      <c r="S8" s="591"/>
      <c r="T8" s="591"/>
    </row>
    <row r="9" spans="1:20" s="571" customFormat="1" ht="22.5">
      <c r="A9" s="1211"/>
      <c r="B9" s="591"/>
      <c r="C9" s="591"/>
      <c r="D9" s="591"/>
      <c r="F9" s="617" t="str">
        <f>"3." &amp;mergeValue(A9)</f>
        <v>3.1</v>
      </c>
      <c r="G9" s="633" t="s">
        <v>495</v>
      </c>
      <c r="H9" s="605"/>
      <c r="I9" s="582" t="s">
        <v>589</v>
      </c>
      <c r="J9" s="616"/>
      <c r="K9" s="591"/>
      <c r="L9" s="591"/>
      <c r="M9" s="591"/>
      <c r="N9" s="591"/>
      <c r="O9" s="591"/>
      <c r="P9" s="591"/>
      <c r="Q9" s="591"/>
      <c r="R9" s="591"/>
      <c r="S9" s="591"/>
      <c r="T9" s="591"/>
    </row>
    <row r="10" spans="1:20" s="571" customFormat="1" ht="22.5">
      <c r="A10" s="1211"/>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11"/>
      <c r="B11" s="1211">
        <v>1</v>
      </c>
      <c r="C11" s="624"/>
      <c r="D11" s="624"/>
      <c r="F11" s="617" t="str">
        <f>"4."&amp;mergeValue(A11) &amp;"."&amp;mergeValue(B11)</f>
        <v>4.1.1</v>
      </c>
      <c r="G11" s="612" t="s">
        <v>593</v>
      </c>
      <c r="H11" s="605" t="str">
        <f>IF(region_name="","",region_name)</f>
        <v>Ленинградская область</v>
      </c>
      <c r="I11" s="582" t="s">
        <v>499</v>
      </c>
      <c r="J11" s="616"/>
      <c r="K11" s="591"/>
      <c r="L11" s="591"/>
      <c r="M11" s="591"/>
      <c r="N11" s="591"/>
      <c r="O11" s="591"/>
      <c r="P11" s="591"/>
      <c r="Q11" s="591"/>
      <c r="R11" s="591"/>
      <c r="S11" s="591"/>
      <c r="T11" s="591"/>
    </row>
    <row r="12" spans="1:20" s="571" customFormat="1" ht="22.5">
      <c r="A12" s="1211"/>
      <c r="B12" s="1211"/>
      <c r="C12" s="1211">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11"/>
      <c r="B13" s="1211"/>
      <c r="C13" s="1211"/>
      <c r="D13" s="624">
        <v>1</v>
      </c>
      <c r="F13" s="617" t="str">
        <f>"4."&amp;mergeValue(A13) &amp;"."&amp;mergeValue(B13)&amp;"."&amp;mergeValue(C13)&amp;"."&amp;mergeValue(D13)</f>
        <v>4.1.1.1.1</v>
      </c>
      <c r="G13" s="634" t="s">
        <v>498</v>
      </c>
      <c r="H13" s="605"/>
      <c r="I13" s="1212" t="s">
        <v>592</v>
      </c>
      <c r="J13" s="616"/>
      <c r="K13" s="591"/>
      <c r="L13" s="591"/>
      <c r="M13" s="591"/>
      <c r="N13" s="591"/>
      <c r="O13" s="591"/>
      <c r="P13" s="591"/>
      <c r="Q13" s="591"/>
      <c r="R13" s="591"/>
      <c r="S13" s="591"/>
      <c r="T13" s="591"/>
    </row>
    <row r="14" spans="1:20" s="571" customFormat="1" ht="18.75">
      <c r="A14" s="1211"/>
      <c r="B14" s="1211"/>
      <c r="C14" s="1211"/>
      <c r="D14" s="624"/>
      <c r="F14" s="620"/>
      <c r="G14" s="551" t="s">
        <v>4</v>
      </c>
      <c r="H14" s="625"/>
      <c r="I14" s="1212"/>
      <c r="J14" s="616"/>
      <c r="K14" s="591"/>
      <c r="L14" s="591"/>
      <c r="M14" s="591"/>
      <c r="N14" s="591"/>
      <c r="O14" s="591"/>
      <c r="P14" s="591"/>
      <c r="Q14" s="591"/>
      <c r="R14" s="591"/>
      <c r="S14" s="591"/>
      <c r="T14" s="591"/>
    </row>
    <row r="15" spans="1:20" s="571" customFormat="1" ht="18.75">
      <c r="A15" s="1211"/>
      <c r="B15" s="1211"/>
      <c r="C15" s="624"/>
      <c r="D15" s="624"/>
      <c r="F15" s="635"/>
      <c r="G15" s="578" t="s">
        <v>403</v>
      </c>
      <c r="H15" s="636"/>
      <c r="I15" s="637"/>
      <c r="J15" s="616"/>
      <c r="K15" s="591"/>
      <c r="L15" s="591"/>
      <c r="M15" s="591"/>
      <c r="N15" s="591"/>
      <c r="O15" s="591"/>
      <c r="P15" s="591"/>
      <c r="Q15" s="591"/>
      <c r="R15" s="591"/>
      <c r="S15" s="591"/>
      <c r="T15" s="591"/>
    </row>
    <row r="16" spans="1:20" s="571" customFormat="1" ht="18.75">
      <c r="A16" s="1211"/>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06" t="s">
        <v>594</v>
      </c>
      <c r="H19" s="1206"/>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sheetPr codeName="List06_8">
    <tabColor rgb="FFEAEBEE"/>
    <pageSetUpPr fitToPage="1"/>
  </sheetPr>
  <dimension ref="A1:AG34"/>
  <sheetViews>
    <sheetView showGridLines="0" topLeftCell="I4" workbookViewId="0"/>
  </sheetViews>
  <sheetFormatPr defaultColWidth="10.5703125" defaultRowHeight="14.25"/>
  <cols>
    <col min="1" max="6" width="10.5703125" style="186" hidden="1" customWidth="1"/>
    <col min="7" max="8" width="9.140625" style="511" hidden="1" customWidth="1"/>
    <col min="9" max="9" width="3.7109375" style="484" customWidth="1"/>
    <col min="10" max="11" width="3.7109375" style="483" customWidth="1"/>
    <col min="12" max="12" width="12.7109375" style="477" customWidth="1"/>
    <col min="13" max="13" width="44.7109375" style="477" customWidth="1"/>
    <col min="14" max="14" width="1.7109375" style="477" hidden="1" customWidth="1"/>
    <col min="15" max="15" width="23.7109375" style="477" customWidth="1"/>
    <col min="16" max="17" width="1.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33" width="10.5703125" style="501"/>
    <col min="34" max="256" width="10.5703125" style="477"/>
    <col min="257" max="264" width="0" style="477" hidden="1" customWidth="1"/>
    <col min="265" max="267" width="3.7109375" style="477" customWidth="1"/>
    <col min="268" max="268" width="12.7109375" style="477" customWidth="1"/>
    <col min="269" max="269" width="51.140625" style="477" customWidth="1"/>
    <col min="270" max="270" width="0" style="477" hidden="1" customWidth="1"/>
    <col min="271" max="271" width="18.7109375" style="477" customWidth="1"/>
    <col min="272"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512" width="10.5703125" style="477"/>
    <col min="513" max="520" width="0" style="477" hidden="1" customWidth="1"/>
    <col min="521" max="523" width="3.7109375" style="477" customWidth="1"/>
    <col min="524" max="524" width="12.7109375" style="477" customWidth="1"/>
    <col min="525" max="525" width="51.140625" style="477" customWidth="1"/>
    <col min="526" max="526" width="0" style="477" hidden="1" customWidth="1"/>
    <col min="527" max="527" width="18.7109375" style="477" customWidth="1"/>
    <col min="528"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768" width="10.5703125" style="477"/>
    <col min="769" max="776" width="0" style="477" hidden="1" customWidth="1"/>
    <col min="777" max="779" width="3.7109375" style="477" customWidth="1"/>
    <col min="780" max="780" width="12.7109375" style="477" customWidth="1"/>
    <col min="781" max="781" width="51.140625" style="477" customWidth="1"/>
    <col min="782" max="782" width="0" style="477" hidden="1" customWidth="1"/>
    <col min="783" max="783" width="18.7109375" style="477" customWidth="1"/>
    <col min="784"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1024" width="10.5703125" style="477"/>
    <col min="1025" max="1032" width="0" style="477" hidden="1" customWidth="1"/>
    <col min="1033" max="1035" width="3.7109375" style="477" customWidth="1"/>
    <col min="1036" max="1036" width="12.7109375" style="477" customWidth="1"/>
    <col min="1037" max="1037" width="51.140625" style="477" customWidth="1"/>
    <col min="1038" max="1038" width="0" style="477" hidden="1" customWidth="1"/>
    <col min="1039" max="1039" width="18.7109375" style="477" customWidth="1"/>
    <col min="1040"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280" width="10.5703125" style="477"/>
    <col min="1281" max="1288" width="0" style="477" hidden="1" customWidth="1"/>
    <col min="1289" max="1291" width="3.7109375" style="477" customWidth="1"/>
    <col min="1292" max="1292" width="12.7109375" style="477" customWidth="1"/>
    <col min="1293" max="1293" width="51.140625" style="477" customWidth="1"/>
    <col min="1294" max="1294" width="0" style="477" hidden="1" customWidth="1"/>
    <col min="1295" max="1295" width="18.7109375" style="477" customWidth="1"/>
    <col min="1296"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536" width="10.5703125" style="477"/>
    <col min="1537" max="1544" width="0" style="477" hidden="1" customWidth="1"/>
    <col min="1545" max="1547" width="3.7109375" style="477" customWidth="1"/>
    <col min="1548" max="1548" width="12.7109375" style="477" customWidth="1"/>
    <col min="1549" max="1549" width="51.140625" style="477" customWidth="1"/>
    <col min="1550" max="1550" width="0" style="477" hidden="1" customWidth="1"/>
    <col min="1551" max="1551" width="18.7109375" style="477" customWidth="1"/>
    <col min="1552"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792" width="10.5703125" style="477"/>
    <col min="1793" max="1800" width="0" style="477" hidden="1" customWidth="1"/>
    <col min="1801" max="1803" width="3.7109375" style="477" customWidth="1"/>
    <col min="1804" max="1804" width="12.7109375" style="477" customWidth="1"/>
    <col min="1805" max="1805" width="51.140625" style="477" customWidth="1"/>
    <col min="1806" max="1806" width="0" style="477" hidden="1" customWidth="1"/>
    <col min="1807" max="1807" width="18.7109375" style="477" customWidth="1"/>
    <col min="1808"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2048" width="10.5703125" style="477"/>
    <col min="2049" max="2056" width="0" style="477" hidden="1" customWidth="1"/>
    <col min="2057" max="2059" width="3.7109375" style="477" customWidth="1"/>
    <col min="2060" max="2060" width="12.7109375" style="477" customWidth="1"/>
    <col min="2061" max="2061" width="51.140625" style="477" customWidth="1"/>
    <col min="2062" max="2062" width="0" style="477" hidden="1" customWidth="1"/>
    <col min="2063" max="2063" width="18.7109375" style="477" customWidth="1"/>
    <col min="2064"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304" width="10.5703125" style="477"/>
    <col min="2305" max="2312" width="0" style="477" hidden="1" customWidth="1"/>
    <col min="2313" max="2315" width="3.7109375" style="477" customWidth="1"/>
    <col min="2316" max="2316" width="12.7109375" style="477" customWidth="1"/>
    <col min="2317" max="2317" width="51.140625" style="477" customWidth="1"/>
    <col min="2318" max="2318" width="0" style="477" hidden="1" customWidth="1"/>
    <col min="2319" max="2319" width="18.7109375" style="477" customWidth="1"/>
    <col min="2320"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560" width="10.5703125" style="477"/>
    <col min="2561" max="2568" width="0" style="477" hidden="1" customWidth="1"/>
    <col min="2569" max="2571" width="3.7109375" style="477" customWidth="1"/>
    <col min="2572" max="2572" width="12.7109375" style="477" customWidth="1"/>
    <col min="2573" max="2573" width="51.140625" style="477" customWidth="1"/>
    <col min="2574" max="2574" width="0" style="477" hidden="1" customWidth="1"/>
    <col min="2575" max="2575" width="18.7109375" style="477" customWidth="1"/>
    <col min="2576"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816" width="10.5703125" style="477"/>
    <col min="2817" max="2824" width="0" style="477" hidden="1" customWidth="1"/>
    <col min="2825" max="2827" width="3.7109375" style="477" customWidth="1"/>
    <col min="2828" max="2828" width="12.7109375" style="477" customWidth="1"/>
    <col min="2829" max="2829" width="51.140625" style="477" customWidth="1"/>
    <col min="2830" max="2830" width="0" style="477" hidden="1" customWidth="1"/>
    <col min="2831" max="2831" width="18.7109375" style="477" customWidth="1"/>
    <col min="2832"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3072" width="10.5703125" style="477"/>
    <col min="3073" max="3080" width="0" style="477" hidden="1" customWidth="1"/>
    <col min="3081" max="3083" width="3.7109375" style="477" customWidth="1"/>
    <col min="3084" max="3084" width="12.7109375" style="477" customWidth="1"/>
    <col min="3085" max="3085" width="51.140625" style="477" customWidth="1"/>
    <col min="3086" max="3086" width="0" style="477" hidden="1" customWidth="1"/>
    <col min="3087" max="3087" width="18.7109375" style="477" customWidth="1"/>
    <col min="3088"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328" width="10.5703125" style="477"/>
    <col min="3329" max="3336" width="0" style="477" hidden="1" customWidth="1"/>
    <col min="3337" max="3339" width="3.7109375" style="477" customWidth="1"/>
    <col min="3340" max="3340" width="12.7109375" style="477" customWidth="1"/>
    <col min="3341" max="3341" width="51.140625" style="477" customWidth="1"/>
    <col min="3342" max="3342" width="0" style="477" hidden="1" customWidth="1"/>
    <col min="3343" max="3343" width="18.7109375" style="477" customWidth="1"/>
    <col min="3344"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584" width="10.5703125" style="477"/>
    <col min="3585" max="3592" width="0" style="477" hidden="1" customWidth="1"/>
    <col min="3593" max="3595" width="3.7109375" style="477" customWidth="1"/>
    <col min="3596" max="3596" width="12.7109375" style="477" customWidth="1"/>
    <col min="3597" max="3597" width="51.140625" style="477" customWidth="1"/>
    <col min="3598" max="3598" width="0" style="477" hidden="1" customWidth="1"/>
    <col min="3599" max="3599" width="18.7109375" style="477" customWidth="1"/>
    <col min="3600"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840" width="10.5703125" style="477"/>
    <col min="3841" max="3848" width="0" style="477" hidden="1" customWidth="1"/>
    <col min="3849" max="3851" width="3.7109375" style="477" customWidth="1"/>
    <col min="3852" max="3852" width="12.7109375" style="477" customWidth="1"/>
    <col min="3853" max="3853" width="51.140625" style="477" customWidth="1"/>
    <col min="3854" max="3854" width="0" style="477" hidden="1" customWidth="1"/>
    <col min="3855" max="3855" width="18.7109375" style="477" customWidth="1"/>
    <col min="3856"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4096" width="10.5703125" style="477"/>
    <col min="4097" max="4104" width="0" style="477" hidden="1" customWidth="1"/>
    <col min="4105" max="4107" width="3.7109375" style="477" customWidth="1"/>
    <col min="4108" max="4108" width="12.7109375" style="477" customWidth="1"/>
    <col min="4109" max="4109" width="51.140625" style="477" customWidth="1"/>
    <col min="4110" max="4110" width="0" style="477" hidden="1" customWidth="1"/>
    <col min="4111" max="4111" width="18.7109375" style="477" customWidth="1"/>
    <col min="4112"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352" width="10.5703125" style="477"/>
    <col min="4353" max="4360" width="0" style="477" hidden="1" customWidth="1"/>
    <col min="4361" max="4363" width="3.7109375" style="477" customWidth="1"/>
    <col min="4364" max="4364" width="12.7109375" style="477" customWidth="1"/>
    <col min="4365" max="4365" width="51.140625" style="477" customWidth="1"/>
    <col min="4366" max="4366" width="0" style="477" hidden="1" customWidth="1"/>
    <col min="4367" max="4367" width="18.7109375" style="477" customWidth="1"/>
    <col min="4368"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608" width="10.5703125" style="477"/>
    <col min="4609" max="4616" width="0" style="477" hidden="1" customWidth="1"/>
    <col min="4617" max="4619" width="3.7109375" style="477" customWidth="1"/>
    <col min="4620" max="4620" width="12.7109375" style="477" customWidth="1"/>
    <col min="4621" max="4621" width="51.140625" style="477" customWidth="1"/>
    <col min="4622" max="4622" width="0" style="477" hidden="1" customWidth="1"/>
    <col min="4623" max="4623" width="18.7109375" style="477" customWidth="1"/>
    <col min="4624"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864" width="10.5703125" style="477"/>
    <col min="4865" max="4872" width="0" style="477" hidden="1" customWidth="1"/>
    <col min="4873" max="4875" width="3.7109375" style="477" customWidth="1"/>
    <col min="4876" max="4876" width="12.7109375" style="477" customWidth="1"/>
    <col min="4877" max="4877" width="51.140625" style="477" customWidth="1"/>
    <col min="4878" max="4878" width="0" style="477" hidden="1" customWidth="1"/>
    <col min="4879" max="4879" width="18.7109375" style="477" customWidth="1"/>
    <col min="4880"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5120" width="10.5703125" style="477"/>
    <col min="5121" max="5128" width="0" style="477" hidden="1" customWidth="1"/>
    <col min="5129" max="5131" width="3.7109375" style="477" customWidth="1"/>
    <col min="5132" max="5132" width="12.7109375" style="477" customWidth="1"/>
    <col min="5133" max="5133" width="51.140625" style="477" customWidth="1"/>
    <col min="5134" max="5134" width="0" style="477" hidden="1" customWidth="1"/>
    <col min="5135" max="5135" width="18.7109375" style="477" customWidth="1"/>
    <col min="5136"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376" width="10.5703125" style="477"/>
    <col min="5377" max="5384" width="0" style="477" hidden="1" customWidth="1"/>
    <col min="5385" max="5387" width="3.7109375" style="477" customWidth="1"/>
    <col min="5388" max="5388" width="12.7109375" style="477" customWidth="1"/>
    <col min="5389" max="5389" width="51.140625" style="477" customWidth="1"/>
    <col min="5390" max="5390" width="0" style="477" hidden="1" customWidth="1"/>
    <col min="5391" max="5391" width="18.7109375" style="477" customWidth="1"/>
    <col min="5392"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632" width="10.5703125" style="477"/>
    <col min="5633" max="5640" width="0" style="477" hidden="1" customWidth="1"/>
    <col min="5641" max="5643" width="3.7109375" style="477" customWidth="1"/>
    <col min="5644" max="5644" width="12.7109375" style="477" customWidth="1"/>
    <col min="5645" max="5645" width="51.140625" style="477" customWidth="1"/>
    <col min="5646" max="5646" width="0" style="477" hidden="1" customWidth="1"/>
    <col min="5647" max="5647" width="18.7109375" style="477" customWidth="1"/>
    <col min="5648"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888" width="10.5703125" style="477"/>
    <col min="5889" max="5896" width="0" style="477" hidden="1" customWidth="1"/>
    <col min="5897" max="5899" width="3.7109375" style="477" customWidth="1"/>
    <col min="5900" max="5900" width="12.7109375" style="477" customWidth="1"/>
    <col min="5901" max="5901" width="51.140625" style="477" customWidth="1"/>
    <col min="5902" max="5902" width="0" style="477" hidden="1" customWidth="1"/>
    <col min="5903" max="5903" width="18.7109375" style="477" customWidth="1"/>
    <col min="5904"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6144" width="10.5703125" style="477"/>
    <col min="6145" max="6152" width="0" style="477" hidden="1" customWidth="1"/>
    <col min="6153" max="6155" width="3.7109375" style="477" customWidth="1"/>
    <col min="6156" max="6156" width="12.7109375" style="477" customWidth="1"/>
    <col min="6157" max="6157" width="51.140625" style="477" customWidth="1"/>
    <col min="6158" max="6158" width="0" style="477" hidden="1" customWidth="1"/>
    <col min="6159" max="6159" width="18.7109375" style="477" customWidth="1"/>
    <col min="6160"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400" width="10.5703125" style="477"/>
    <col min="6401" max="6408" width="0" style="477" hidden="1" customWidth="1"/>
    <col min="6409" max="6411" width="3.7109375" style="477" customWidth="1"/>
    <col min="6412" max="6412" width="12.7109375" style="477" customWidth="1"/>
    <col min="6413" max="6413" width="51.140625" style="477" customWidth="1"/>
    <col min="6414" max="6414" width="0" style="477" hidden="1" customWidth="1"/>
    <col min="6415" max="6415" width="18.7109375" style="477" customWidth="1"/>
    <col min="6416"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656" width="10.5703125" style="477"/>
    <col min="6657" max="6664" width="0" style="477" hidden="1" customWidth="1"/>
    <col min="6665" max="6667" width="3.7109375" style="477" customWidth="1"/>
    <col min="6668" max="6668" width="12.7109375" style="477" customWidth="1"/>
    <col min="6669" max="6669" width="51.140625" style="477" customWidth="1"/>
    <col min="6670" max="6670" width="0" style="477" hidden="1" customWidth="1"/>
    <col min="6671" max="6671" width="18.7109375" style="477" customWidth="1"/>
    <col min="6672"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912" width="10.5703125" style="477"/>
    <col min="6913" max="6920" width="0" style="477" hidden="1" customWidth="1"/>
    <col min="6921" max="6923" width="3.7109375" style="477" customWidth="1"/>
    <col min="6924" max="6924" width="12.7109375" style="477" customWidth="1"/>
    <col min="6925" max="6925" width="51.140625" style="477" customWidth="1"/>
    <col min="6926" max="6926" width="0" style="477" hidden="1" customWidth="1"/>
    <col min="6927" max="6927" width="18.7109375" style="477" customWidth="1"/>
    <col min="6928"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7168" width="10.5703125" style="477"/>
    <col min="7169" max="7176" width="0" style="477" hidden="1" customWidth="1"/>
    <col min="7177" max="7179" width="3.7109375" style="477" customWidth="1"/>
    <col min="7180" max="7180" width="12.7109375" style="477" customWidth="1"/>
    <col min="7181" max="7181" width="51.140625" style="477" customWidth="1"/>
    <col min="7182" max="7182" width="0" style="477" hidden="1" customWidth="1"/>
    <col min="7183" max="7183" width="18.7109375" style="477" customWidth="1"/>
    <col min="7184"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424" width="10.5703125" style="477"/>
    <col min="7425" max="7432" width="0" style="477" hidden="1" customWidth="1"/>
    <col min="7433" max="7435" width="3.7109375" style="477" customWidth="1"/>
    <col min="7436" max="7436" width="12.7109375" style="477" customWidth="1"/>
    <col min="7437" max="7437" width="51.140625" style="477" customWidth="1"/>
    <col min="7438" max="7438" width="0" style="477" hidden="1" customWidth="1"/>
    <col min="7439" max="7439" width="18.7109375" style="477" customWidth="1"/>
    <col min="7440"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680" width="10.5703125" style="477"/>
    <col min="7681" max="7688" width="0" style="477" hidden="1" customWidth="1"/>
    <col min="7689" max="7691" width="3.7109375" style="477" customWidth="1"/>
    <col min="7692" max="7692" width="12.7109375" style="477" customWidth="1"/>
    <col min="7693" max="7693" width="51.140625" style="477" customWidth="1"/>
    <col min="7694" max="7694" width="0" style="477" hidden="1" customWidth="1"/>
    <col min="7695" max="7695" width="18.7109375" style="477" customWidth="1"/>
    <col min="7696"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936" width="10.5703125" style="477"/>
    <col min="7937" max="7944" width="0" style="477" hidden="1" customWidth="1"/>
    <col min="7945" max="7947" width="3.7109375" style="477" customWidth="1"/>
    <col min="7948" max="7948" width="12.7109375" style="477" customWidth="1"/>
    <col min="7949" max="7949" width="51.140625" style="477" customWidth="1"/>
    <col min="7950" max="7950" width="0" style="477" hidden="1" customWidth="1"/>
    <col min="7951" max="7951" width="18.7109375" style="477" customWidth="1"/>
    <col min="7952"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8192" width="10.5703125" style="477"/>
    <col min="8193" max="8200" width="0" style="477" hidden="1" customWidth="1"/>
    <col min="8201" max="8203" width="3.7109375" style="477" customWidth="1"/>
    <col min="8204" max="8204" width="12.7109375" style="477" customWidth="1"/>
    <col min="8205" max="8205" width="51.140625" style="477" customWidth="1"/>
    <col min="8206" max="8206" width="0" style="477" hidden="1" customWidth="1"/>
    <col min="8207" max="8207" width="18.7109375" style="477" customWidth="1"/>
    <col min="8208"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448" width="10.5703125" style="477"/>
    <col min="8449" max="8456" width="0" style="477" hidden="1" customWidth="1"/>
    <col min="8457" max="8459" width="3.7109375" style="477" customWidth="1"/>
    <col min="8460" max="8460" width="12.7109375" style="477" customWidth="1"/>
    <col min="8461" max="8461" width="51.140625" style="477" customWidth="1"/>
    <col min="8462" max="8462" width="0" style="477" hidden="1" customWidth="1"/>
    <col min="8463" max="8463" width="18.7109375" style="477" customWidth="1"/>
    <col min="8464"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704" width="10.5703125" style="477"/>
    <col min="8705" max="8712" width="0" style="477" hidden="1" customWidth="1"/>
    <col min="8713" max="8715" width="3.7109375" style="477" customWidth="1"/>
    <col min="8716" max="8716" width="12.7109375" style="477" customWidth="1"/>
    <col min="8717" max="8717" width="51.140625" style="477" customWidth="1"/>
    <col min="8718" max="8718" width="0" style="477" hidden="1" customWidth="1"/>
    <col min="8719" max="8719" width="18.7109375" style="477" customWidth="1"/>
    <col min="8720"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960" width="10.5703125" style="477"/>
    <col min="8961" max="8968" width="0" style="477" hidden="1" customWidth="1"/>
    <col min="8969" max="8971" width="3.7109375" style="477" customWidth="1"/>
    <col min="8972" max="8972" width="12.7109375" style="477" customWidth="1"/>
    <col min="8973" max="8973" width="51.140625" style="477" customWidth="1"/>
    <col min="8974" max="8974" width="0" style="477" hidden="1" customWidth="1"/>
    <col min="8975" max="8975" width="18.7109375" style="477" customWidth="1"/>
    <col min="8976"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9216" width="10.5703125" style="477"/>
    <col min="9217" max="9224" width="0" style="477" hidden="1" customWidth="1"/>
    <col min="9225" max="9227" width="3.7109375" style="477" customWidth="1"/>
    <col min="9228" max="9228" width="12.7109375" style="477" customWidth="1"/>
    <col min="9229" max="9229" width="51.140625" style="477" customWidth="1"/>
    <col min="9230" max="9230" width="0" style="477" hidden="1" customWidth="1"/>
    <col min="9231" max="9231" width="18.7109375" style="477" customWidth="1"/>
    <col min="9232"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472" width="10.5703125" style="477"/>
    <col min="9473" max="9480" width="0" style="477" hidden="1" customWidth="1"/>
    <col min="9481" max="9483" width="3.7109375" style="477" customWidth="1"/>
    <col min="9484" max="9484" width="12.7109375" style="477" customWidth="1"/>
    <col min="9485" max="9485" width="51.140625" style="477" customWidth="1"/>
    <col min="9486" max="9486" width="0" style="477" hidden="1" customWidth="1"/>
    <col min="9487" max="9487" width="18.7109375" style="477" customWidth="1"/>
    <col min="9488"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728" width="10.5703125" style="477"/>
    <col min="9729" max="9736" width="0" style="477" hidden="1" customWidth="1"/>
    <col min="9737" max="9739" width="3.7109375" style="477" customWidth="1"/>
    <col min="9740" max="9740" width="12.7109375" style="477" customWidth="1"/>
    <col min="9741" max="9741" width="51.140625" style="477" customWidth="1"/>
    <col min="9742" max="9742" width="0" style="477" hidden="1" customWidth="1"/>
    <col min="9743" max="9743" width="18.7109375" style="477" customWidth="1"/>
    <col min="9744"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984" width="10.5703125" style="477"/>
    <col min="9985" max="9992" width="0" style="477" hidden="1" customWidth="1"/>
    <col min="9993" max="9995" width="3.7109375" style="477" customWidth="1"/>
    <col min="9996" max="9996" width="12.7109375" style="477" customWidth="1"/>
    <col min="9997" max="9997" width="51.140625" style="477" customWidth="1"/>
    <col min="9998" max="9998" width="0" style="477" hidden="1" customWidth="1"/>
    <col min="9999" max="9999" width="18.7109375" style="477" customWidth="1"/>
    <col min="10000"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240" width="10.5703125" style="477"/>
    <col min="10241" max="10248" width="0" style="477" hidden="1" customWidth="1"/>
    <col min="10249" max="10251" width="3.7109375" style="477" customWidth="1"/>
    <col min="10252" max="10252" width="12.7109375" style="477" customWidth="1"/>
    <col min="10253" max="10253" width="51.140625" style="477" customWidth="1"/>
    <col min="10254" max="10254" width="0" style="477" hidden="1" customWidth="1"/>
    <col min="10255" max="10255" width="18.7109375" style="477" customWidth="1"/>
    <col min="10256"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496" width="10.5703125" style="477"/>
    <col min="10497" max="10504" width="0" style="477" hidden="1" customWidth="1"/>
    <col min="10505" max="10507" width="3.7109375" style="477" customWidth="1"/>
    <col min="10508" max="10508" width="12.7109375" style="477" customWidth="1"/>
    <col min="10509" max="10509" width="51.140625" style="477" customWidth="1"/>
    <col min="10510" max="10510" width="0" style="477" hidden="1" customWidth="1"/>
    <col min="10511" max="10511" width="18.7109375" style="477" customWidth="1"/>
    <col min="10512"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752" width="10.5703125" style="477"/>
    <col min="10753" max="10760" width="0" style="477" hidden="1" customWidth="1"/>
    <col min="10761" max="10763" width="3.7109375" style="477" customWidth="1"/>
    <col min="10764" max="10764" width="12.7109375" style="477" customWidth="1"/>
    <col min="10765" max="10765" width="51.140625" style="477" customWidth="1"/>
    <col min="10766" max="10766" width="0" style="477" hidden="1" customWidth="1"/>
    <col min="10767" max="10767" width="18.7109375" style="477" customWidth="1"/>
    <col min="10768"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1008" width="10.5703125" style="477"/>
    <col min="11009" max="11016" width="0" style="477" hidden="1" customWidth="1"/>
    <col min="11017" max="11019" width="3.7109375" style="477" customWidth="1"/>
    <col min="11020" max="11020" width="12.7109375" style="477" customWidth="1"/>
    <col min="11021" max="11021" width="51.140625" style="477" customWidth="1"/>
    <col min="11022" max="11022" width="0" style="477" hidden="1" customWidth="1"/>
    <col min="11023" max="11023" width="18.7109375" style="477" customWidth="1"/>
    <col min="11024"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264" width="10.5703125" style="477"/>
    <col min="11265" max="11272" width="0" style="477" hidden="1" customWidth="1"/>
    <col min="11273" max="11275" width="3.7109375" style="477" customWidth="1"/>
    <col min="11276" max="11276" width="12.7109375" style="477" customWidth="1"/>
    <col min="11277" max="11277" width="51.140625" style="477" customWidth="1"/>
    <col min="11278" max="11278" width="0" style="477" hidden="1" customWidth="1"/>
    <col min="11279" max="11279" width="18.7109375" style="477" customWidth="1"/>
    <col min="11280"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520" width="10.5703125" style="477"/>
    <col min="11521" max="11528" width="0" style="477" hidden="1" customWidth="1"/>
    <col min="11529" max="11531" width="3.7109375" style="477" customWidth="1"/>
    <col min="11532" max="11532" width="12.7109375" style="477" customWidth="1"/>
    <col min="11533" max="11533" width="51.140625" style="477" customWidth="1"/>
    <col min="11534" max="11534" width="0" style="477" hidden="1" customWidth="1"/>
    <col min="11535" max="11535" width="18.7109375" style="477" customWidth="1"/>
    <col min="11536"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776" width="10.5703125" style="477"/>
    <col min="11777" max="11784" width="0" style="477" hidden="1" customWidth="1"/>
    <col min="11785" max="11787" width="3.7109375" style="477" customWidth="1"/>
    <col min="11788" max="11788" width="12.7109375" style="477" customWidth="1"/>
    <col min="11789" max="11789" width="51.140625" style="477" customWidth="1"/>
    <col min="11790" max="11790" width="0" style="477" hidden="1" customWidth="1"/>
    <col min="11791" max="11791" width="18.7109375" style="477" customWidth="1"/>
    <col min="11792"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2032" width="10.5703125" style="477"/>
    <col min="12033" max="12040" width="0" style="477" hidden="1" customWidth="1"/>
    <col min="12041" max="12043" width="3.7109375" style="477" customWidth="1"/>
    <col min="12044" max="12044" width="12.7109375" style="477" customWidth="1"/>
    <col min="12045" max="12045" width="51.140625" style="477" customWidth="1"/>
    <col min="12046" max="12046" width="0" style="477" hidden="1" customWidth="1"/>
    <col min="12047" max="12047" width="18.7109375" style="477" customWidth="1"/>
    <col min="12048"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288" width="10.5703125" style="477"/>
    <col min="12289" max="12296" width="0" style="477" hidden="1" customWidth="1"/>
    <col min="12297" max="12299" width="3.7109375" style="477" customWidth="1"/>
    <col min="12300" max="12300" width="12.7109375" style="477" customWidth="1"/>
    <col min="12301" max="12301" width="51.140625" style="477" customWidth="1"/>
    <col min="12302" max="12302" width="0" style="477" hidden="1" customWidth="1"/>
    <col min="12303" max="12303" width="18.7109375" style="477" customWidth="1"/>
    <col min="12304"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544" width="10.5703125" style="477"/>
    <col min="12545" max="12552" width="0" style="477" hidden="1" customWidth="1"/>
    <col min="12553" max="12555" width="3.7109375" style="477" customWidth="1"/>
    <col min="12556" max="12556" width="12.7109375" style="477" customWidth="1"/>
    <col min="12557" max="12557" width="51.140625" style="477" customWidth="1"/>
    <col min="12558" max="12558" width="0" style="477" hidden="1" customWidth="1"/>
    <col min="12559" max="12559" width="18.7109375" style="477" customWidth="1"/>
    <col min="12560"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800" width="10.5703125" style="477"/>
    <col min="12801" max="12808" width="0" style="477" hidden="1" customWidth="1"/>
    <col min="12809" max="12811" width="3.7109375" style="477" customWidth="1"/>
    <col min="12812" max="12812" width="12.7109375" style="477" customWidth="1"/>
    <col min="12813" max="12813" width="51.140625" style="477" customWidth="1"/>
    <col min="12814" max="12814" width="0" style="477" hidden="1" customWidth="1"/>
    <col min="12815" max="12815" width="18.7109375" style="477" customWidth="1"/>
    <col min="12816"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3056" width="10.5703125" style="477"/>
    <col min="13057" max="13064" width="0" style="477" hidden="1" customWidth="1"/>
    <col min="13065" max="13067" width="3.7109375" style="477" customWidth="1"/>
    <col min="13068" max="13068" width="12.7109375" style="477" customWidth="1"/>
    <col min="13069" max="13069" width="51.140625" style="477" customWidth="1"/>
    <col min="13070" max="13070" width="0" style="477" hidden="1" customWidth="1"/>
    <col min="13071" max="13071" width="18.7109375" style="477" customWidth="1"/>
    <col min="13072"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312" width="10.5703125" style="477"/>
    <col min="13313" max="13320" width="0" style="477" hidden="1" customWidth="1"/>
    <col min="13321" max="13323" width="3.7109375" style="477" customWidth="1"/>
    <col min="13324" max="13324" width="12.7109375" style="477" customWidth="1"/>
    <col min="13325" max="13325" width="51.140625" style="477" customWidth="1"/>
    <col min="13326" max="13326" width="0" style="477" hidden="1" customWidth="1"/>
    <col min="13327" max="13327" width="18.7109375" style="477" customWidth="1"/>
    <col min="13328"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568" width="10.5703125" style="477"/>
    <col min="13569" max="13576" width="0" style="477" hidden="1" customWidth="1"/>
    <col min="13577" max="13579" width="3.7109375" style="477" customWidth="1"/>
    <col min="13580" max="13580" width="12.7109375" style="477" customWidth="1"/>
    <col min="13581" max="13581" width="51.140625" style="477" customWidth="1"/>
    <col min="13582" max="13582" width="0" style="477" hidden="1" customWidth="1"/>
    <col min="13583" max="13583" width="18.7109375" style="477" customWidth="1"/>
    <col min="13584"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824" width="10.5703125" style="477"/>
    <col min="13825" max="13832" width="0" style="477" hidden="1" customWidth="1"/>
    <col min="13833" max="13835" width="3.7109375" style="477" customWidth="1"/>
    <col min="13836" max="13836" width="12.7109375" style="477" customWidth="1"/>
    <col min="13837" max="13837" width="51.140625" style="477" customWidth="1"/>
    <col min="13838" max="13838" width="0" style="477" hidden="1" customWidth="1"/>
    <col min="13839" max="13839" width="18.7109375" style="477" customWidth="1"/>
    <col min="13840"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4080" width="10.5703125" style="477"/>
    <col min="14081" max="14088" width="0" style="477" hidden="1" customWidth="1"/>
    <col min="14089" max="14091" width="3.7109375" style="477" customWidth="1"/>
    <col min="14092" max="14092" width="12.7109375" style="477" customWidth="1"/>
    <col min="14093" max="14093" width="51.140625" style="477" customWidth="1"/>
    <col min="14094" max="14094" width="0" style="477" hidden="1" customWidth="1"/>
    <col min="14095" max="14095" width="18.7109375" style="477" customWidth="1"/>
    <col min="14096"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336" width="10.5703125" style="477"/>
    <col min="14337" max="14344" width="0" style="477" hidden="1" customWidth="1"/>
    <col min="14345" max="14347" width="3.7109375" style="477" customWidth="1"/>
    <col min="14348" max="14348" width="12.7109375" style="477" customWidth="1"/>
    <col min="14349" max="14349" width="51.140625" style="477" customWidth="1"/>
    <col min="14350" max="14350" width="0" style="477" hidden="1" customWidth="1"/>
    <col min="14351" max="14351" width="18.7109375" style="477" customWidth="1"/>
    <col min="14352"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592" width="10.5703125" style="477"/>
    <col min="14593" max="14600" width="0" style="477" hidden="1" customWidth="1"/>
    <col min="14601" max="14603" width="3.7109375" style="477" customWidth="1"/>
    <col min="14604" max="14604" width="12.7109375" style="477" customWidth="1"/>
    <col min="14605" max="14605" width="51.140625" style="477" customWidth="1"/>
    <col min="14606" max="14606" width="0" style="477" hidden="1" customWidth="1"/>
    <col min="14607" max="14607" width="18.7109375" style="477" customWidth="1"/>
    <col min="14608"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848" width="10.5703125" style="477"/>
    <col min="14849" max="14856" width="0" style="477" hidden="1" customWidth="1"/>
    <col min="14857" max="14859" width="3.7109375" style="477" customWidth="1"/>
    <col min="14860" max="14860" width="12.7109375" style="477" customWidth="1"/>
    <col min="14861" max="14861" width="51.140625" style="477" customWidth="1"/>
    <col min="14862" max="14862" width="0" style="477" hidden="1" customWidth="1"/>
    <col min="14863" max="14863" width="18.7109375" style="477" customWidth="1"/>
    <col min="14864"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5104" width="10.5703125" style="477"/>
    <col min="15105" max="15112" width="0" style="477" hidden="1" customWidth="1"/>
    <col min="15113" max="15115" width="3.7109375" style="477" customWidth="1"/>
    <col min="15116" max="15116" width="12.7109375" style="477" customWidth="1"/>
    <col min="15117" max="15117" width="51.140625" style="477" customWidth="1"/>
    <col min="15118" max="15118" width="0" style="477" hidden="1" customWidth="1"/>
    <col min="15119" max="15119" width="18.7109375" style="477" customWidth="1"/>
    <col min="15120"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360" width="10.5703125" style="477"/>
    <col min="15361" max="15368" width="0" style="477" hidden="1" customWidth="1"/>
    <col min="15369" max="15371" width="3.7109375" style="477" customWidth="1"/>
    <col min="15372" max="15372" width="12.7109375" style="477" customWidth="1"/>
    <col min="15373" max="15373" width="51.140625" style="477" customWidth="1"/>
    <col min="15374" max="15374" width="0" style="477" hidden="1" customWidth="1"/>
    <col min="15375" max="15375" width="18.7109375" style="477" customWidth="1"/>
    <col min="15376"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616" width="10.5703125" style="477"/>
    <col min="15617" max="15624" width="0" style="477" hidden="1" customWidth="1"/>
    <col min="15625" max="15627" width="3.7109375" style="477" customWidth="1"/>
    <col min="15628" max="15628" width="12.7109375" style="477" customWidth="1"/>
    <col min="15629" max="15629" width="51.140625" style="477" customWidth="1"/>
    <col min="15630" max="15630" width="0" style="477" hidden="1" customWidth="1"/>
    <col min="15631" max="15631" width="18.7109375" style="477" customWidth="1"/>
    <col min="15632"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872" width="10.5703125" style="477"/>
    <col min="15873" max="15880" width="0" style="477" hidden="1" customWidth="1"/>
    <col min="15881" max="15883" width="3.7109375" style="477" customWidth="1"/>
    <col min="15884" max="15884" width="12.7109375" style="477" customWidth="1"/>
    <col min="15885" max="15885" width="51.140625" style="477" customWidth="1"/>
    <col min="15886" max="15886" width="0" style="477" hidden="1" customWidth="1"/>
    <col min="15887" max="15887" width="18.7109375" style="477" customWidth="1"/>
    <col min="15888"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6128" width="10.5703125" style="477"/>
    <col min="16129" max="16136" width="0" style="477" hidden="1" customWidth="1"/>
    <col min="16137" max="16139" width="3.7109375" style="477" customWidth="1"/>
    <col min="16140" max="16140" width="12.7109375" style="477" customWidth="1"/>
    <col min="16141" max="16141" width="51.140625" style="477" customWidth="1"/>
    <col min="16142" max="16142" width="0" style="477" hidden="1" customWidth="1"/>
    <col min="16143" max="16143" width="18.7109375" style="477" customWidth="1"/>
    <col min="16144"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384" width="10.5703125" style="477"/>
  </cols>
  <sheetData>
    <row r="1" spans="1:33" hidden="1"/>
    <row r="2" spans="1:33" hidden="1"/>
    <row r="3" spans="1:33" hidden="1"/>
    <row r="4" spans="1:33" ht="3" customHeight="1">
      <c r="J4" s="482"/>
      <c r="K4" s="482"/>
      <c r="L4" s="478"/>
      <c r="M4" s="478"/>
      <c r="N4" s="478"/>
      <c r="O4" s="485"/>
      <c r="P4" s="485"/>
      <c r="Q4" s="485"/>
      <c r="R4" s="485"/>
      <c r="S4" s="485"/>
      <c r="T4" s="485"/>
      <c r="U4" s="478"/>
    </row>
    <row r="5" spans="1:33" ht="22.5" customHeight="1">
      <c r="J5" s="482"/>
      <c r="K5" s="482"/>
      <c r="L5" s="1227" t="s">
        <v>632</v>
      </c>
      <c r="M5" s="1227"/>
      <c r="N5" s="1227"/>
      <c r="O5" s="1227"/>
      <c r="P5" s="1227"/>
      <c r="Q5" s="1227"/>
      <c r="R5" s="1227"/>
      <c r="S5" s="1227"/>
      <c r="T5" s="1227"/>
      <c r="U5" s="498"/>
    </row>
    <row r="6" spans="1:33" ht="3" customHeight="1">
      <c r="J6" s="482"/>
      <c r="K6" s="482"/>
      <c r="L6" s="478"/>
      <c r="M6" s="478"/>
      <c r="N6" s="478"/>
      <c r="O6" s="481"/>
      <c r="P6" s="481"/>
      <c r="Q6" s="481"/>
      <c r="R6" s="481"/>
      <c r="S6" s="481"/>
      <c r="T6" s="481"/>
      <c r="U6" s="478"/>
    </row>
    <row r="7" spans="1:33" s="492" customFormat="1" ht="22.5">
      <c r="A7" s="512"/>
      <c r="B7" s="512"/>
      <c r="C7" s="512"/>
      <c r="D7" s="512"/>
      <c r="E7" s="512"/>
      <c r="F7" s="512"/>
      <c r="G7" s="512"/>
      <c r="H7" s="512"/>
      <c r="L7" s="500"/>
      <c r="M7" s="618" t="s">
        <v>502</v>
      </c>
      <c r="N7" s="667"/>
      <c r="O7" s="1233" t="str">
        <f>IF(NameOrPr_ch="",IF(NameOrPr="","",NameOrPr),NameOrPr_ch)</f>
        <v>Комитет по тарифам и ценовой политике ЛО</v>
      </c>
      <c r="P7" s="1233"/>
      <c r="Q7" s="1233"/>
      <c r="R7" s="1233"/>
      <c r="S7" s="1233"/>
      <c r="T7" s="1233"/>
      <c r="U7" s="583"/>
      <c r="V7" s="583"/>
      <c r="W7" s="520"/>
      <c r="X7" s="506"/>
      <c r="Y7" s="506"/>
      <c r="Z7" s="506"/>
      <c r="AA7" s="506"/>
      <c r="AB7" s="506"/>
      <c r="AC7" s="506"/>
      <c r="AD7" s="506"/>
      <c r="AE7" s="506"/>
      <c r="AF7" s="506"/>
      <c r="AG7" s="506"/>
    </row>
    <row r="8" spans="1:33" s="492" customFormat="1" ht="18.75">
      <c r="A8" s="512"/>
      <c r="B8" s="512"/>
      <c r="C8" s="512"/>
      <c r="D8" s="512"/>
      <c r="E8" s="512"/>
      <c r="F8" s="512"/>
      <c r="G8" s="512"/>
      <c r="H8" s="512"/>
      <c r="L8" s="500"/>
      <c r="M8" s="618" t="s">
        <v>597</v>
      </c>
      <c r="N8" s="667"/>
      <c r="O8" s="1233" t="str">
        <f>IF(datePr_ch="",IF(datePr="","",datePr),datePr_ch)</f>
        <v>08.12.2021</v>
      </c>
      <c r="P8" s="1233"/>
      <c r="Q8" s="1233"/>
      <c r="R8" s="1233"/>
      <c r="S8" s="1233"/>
      <c r="T8" s="1233"/>
      <c r="U8" s="583"/>
      <c r="V8" s="583"/>
      <c r="W8" s="520"/>
      <c r="X8" s="506"/>
      <c r="Y8" s="506"/>
      <c r="Z8" s="506"/>
      <c r="AA8" s="506"/>
      <c r="AB8" s="506"/>
      <c r="AC8" s="506"/>
      <c r="AD8" s="506"/>
      <c r="AE8" s="506"/>
      <c r="AF8" s="506"/>
      <c r="AG8" s="506"/>
    </row>
    <row r="9" spans="1:33" s="492" customFormat="1" ht="18.75">
      <c r="A9" s="512"/>
      <c r="B9" s="512"/>
      <c r="C9" s="512"/>
      <c r="D9" s="512"/>
      <c r="E9" s="512"/>
      <c r="F9" s="512"/>
      <c r="G9" s="512"/>
      <c r="H9" s="512"/>
      <c r="L9" s="152"/>
      <c r="M9" s="618" t="s">
        <v>596</v>
      </c>
      <c r="N9" s="667"/>
      <c r="O9" s="1233" t="str">
        <f>IF(numberPr_ch="",IF(numberPr="","",numberPr),numberPr_ch)</f>
        <v>№318-п от 08.12.2021 г.; №555-п от 20.12.2021 г.</v>
      </c>
      <c r="P9" s="1233"/>
      <c r="Q9" s="1233"/>
      <c r="R9" s="1233"/>
      <c r="S9" s="1233"/>
      <c r="T9" s="1233"/>
      <c r="U9" s="583"/>
      <c r="V9" s="583"/>
      <c r="W9" s="520"/>
      <c r="X9" s="506"/>
      <c r="Y9" s="506"/>
      <c r="Z9" s="506"/>
      <c r="AA9" s="506"/>
      <c r="AB9" s="506"/>
      <c r="AC9" s="506"/>
      <c r="AD9" s="506"/>
      <c r="AE9" s="506"/>
      <c r="AF9" s="506"/>
      <c r="AG9" s="506"/>
    </row>
    <row r="10" spans="1:33" s="492" customFormat="1" ht="18.75">
      <c r="A10" s="512"/>
      <c r="B10" s="512"/>
      <c r="C10" s="512"/>
      <c r="D10" s="512"/>
      <c r="E10" s="512"/>
      <c r="F10" s="512"/>
      <c r="G10" s="512"/>
      <c r="H10" s="512"/>
      <c r="L10" s="152"/>
      <c r="M10" s="618" t="s">
        <v>501</v>
      </c>
      <c r="N10" s="667"/>
      <c r="O10" s="1233" t="str">
        <f>IF(IstPub_ch="",IF(IstPub="","",IstPub),IstPub_ch)</f>
        <v>http://bptr.lenreg.ru</v>
      </c>
      <c r="P10" s="1233"/>
      <c r="Q10" s="1233"/>
      <c r="R10" s="1233"/>
      <c r="S10" s="1233"/>
      <c r="T10" s="1233"/>
      <c r="U10" s="583"/>
      <c r="V10" s="583"/>
      <c r="W10" s="520"/>
      <c r="X10" s="506"/>
      <c r="Y10" s="506"/>
      <c r="Z10" s="506"/>
      <c r="AA10" s="506"/>
      <c r="AB10" s="506"/>
      <c r="AC10" s="506"/>
      <c r="AD10" s="506"/>
      <c r="AE10" s="506"/>
      <c r="AF10" s="506"/>
      <c r="AG10" s="506"/>
    </row>
    <row r="11" spans="1:33" s="492" customFormat="1" ht="11.25" hidden="1">
      <c r="A11" s="512"/>
      <c r="B11" s="512"/>
      <c r="C11" s="512"/>
      <c r="D11" s="512"/>
      <c r="E11" s="512"/>
      <c r="F11" s="512"/>
      <c r="G11" s="512"/>
      <c r="H11" s="512"/>
      <c r="L11" s="152"/>
      <c r="M11" s="152"/>
      <c r="N11" s="489"/>
      <c r="O11" s="499"/>
      <c r="P11" s="499"/>
      <c r="Q11" s="499"/>
      <c r="R11" s="499"/>
      <c r="S11" s="499"/>
      <c r="T11" s="499"/>
      <c r="U11" s="504" t="s">
        <v>373</v>
      </c>
      <c r="X11" s="506"/>
      <c r="Y11" s="506"/>
      <c r="Z11" s="506"/>
      <c r="AA11" s="506"/>
      <c r="AB11" s="506"/>
      <c r="AC11" s="506"/>
      <c r="AD11" s="506"/>
      <c r="AE11" s="506"/>
      <c r="AF11" s="506"/>
      <c r="AG11" s="506"/>
    </row>
    <row r="12" spans="1:33" ht="15" customHeight="1">
      <c r="H12" s="511" t="s">
        <v>93</v>
      </c>
      <c r="J12" s="482"/>
      <c r="K12" s="482"/>
      <c r="L12" s="478"/>
      <c r="M12" s="478"/>
      <c r="N12" s="478"/>
      <c r="O12" s="1258"/>
      <c r="P12" s="1258"/>
      <c r="Q12" s="1258"/>
      <c r="R12" s="1258"/>
      <c r="S12" s="1258"/>
      <c r="T12" s="1258"/>
      <c r="U12" s="1258"/>
    </row>
    <row r="13" spans="1:33">
      <c r="J13" s="482"/>
      <c r="K13" s="482"/>
      <c r="L13" s="1161" t="s">
        <v>454</v>
      </c>
      <c r="M13" s="1161"/>
      <c r="N13" s="1161"/>
      <c r="O13" s="1161"/>
      <c r="P13" s="1161"/>
      <c r="Q13" s="1161"/>
      <c r="R13" s="1161"/>
      <c r="S13" s="1161"/>
      <c r="T13" s="1161"/>
      <c r="U13" s="1161"/>
      <c r="V13" s="1161"/>
      <c r="W13" s="1161" t="s">
        <v>455</v>
      </c>
    </row>
    <row r="14" spans="1:33" ht="14.25" customHeight="1">
      <c r="J14" s="482"/>
      <c r="K14" s="482"/>
      <c r="L14" s="1240" t="s">
        <v>92</v>
      </c>
      <c r="M14" s="1240" t="s">
        <v>640</v>
      </c>
      <c r="N14" s="475"/>
      <c r="O14" s="1241" t="s">
        <v>642</v>
      </c>
      <c r="P14" s="1242"/>
      <c r="Q14" s="1242"/>
      <c r="R14" s="1242"/>
      <c r="S14" s="1242"/>
      <c r="T14" s="1243"/>
      <c r="U14" s="1224" t="s">
        <v>341</v>
      </c>
      <c r="V14" s="1257" t="s">
        <v>275</v>
      </c>
      <c r="W14" s="1161"/>
    </row>
    <row r="15" spans="1:33" ht="14.25" customHeight="1">
      <c r="J15" s="482"/>
      <c r="K15" s="482"/>
      <c r="L15" s="1240"/>
      <c r="M15" s="1240"/>
      <c r="N15" s="474"/>
      <c r="O15" s="1246" t="s">
        <v>641</v>
      </c>
      <c r="P15" s="656"/>
      <c r="Q15" s="656"/>
      <c r="R15" s="1222" t="s">
        <v>655</v>
      </c>
      <c r="S15" s="1222"/>
      <c r="T15" s="1223"/>
      <c r="U15" s="1225"/>
      <c r="V15" s="1257"/>
      <c r="W15" s="1161"/>
    </row>
    <row r="16" spans="1:33" ht="30.75" customHeight="1">
      <c r="J16" s="482"/>
      <c r="K16" s="482"/>
      <c r="L16" s="1240"/>
      <c r="M16" s="1240"/>
      <c r="N16" s="473"/>
      <c r="O16" s="1247"/>
      <c r="P16" s="654"/>
      <c r="Q16" s="655"/>
      <c r="R16" s="537" t="s">
        <v>274</v>
      </c>
      <c r="S16" s="1235" t="s">
        <v>273</v>
      </c>
      <c r="T16" s="1236"/>
      <c r="U16" s="1226"/>
      <c r="V16" s="1257"/>
      <c r="W16" s="1161"/>
    </row>
    <row r="17" spans="1:33">
      <c r="J17" s="482"/>
      <c r="K17" s="490">
        <v>1</v>
      </c>
      <c r="L17" s="638" t="s">
        <v>93</v>
      </c>
      <c r="M17" s="638" t="s">
        <v>49</v>
      </c>
      <c r="N17" s="510" t="s">
        <v>49</v>
      </c>
      <c r="O17" s="639">
        <f ca="1">OFFSET(O17,0,-1)+1</f>
        <v>3</v>
      </c>
      <c r="P17" s="640">
        <f ca="1">OFFSET(P17,0,-1)</f>
        <v>3</v>
      </c>
      <c r="Q17" s="640">
        <f ca="1">OFFSET(Q17,0,-1)</f>
        <v>3</v>
      </c>
      <c r="R17" s="639">
        <f ca="1">OFFSET(R17,0,-1)+1</f>
        <v>4</v>
      </c>
      <c r="S17" s="1260">
        <f ca="1">OFFSET(S17,0,-1)+1</f>
        <v>5</v>
      </c>
      <c r="T17" s="1260"/>
      <c r="U17" s="639">
        <f ca="1">OFFSET(U17,0,-2)+1</f>
        <v>6</v>
      </c>
      <c r="V17" s="640">
        <f ca="1">OFFSET(V17,0,-1)</f>
        <v>6</v>
      </c>
      <c r="W17" s="639">
        <f ca="1">OFFSET(W17,0,-1)+1</f>
        <v>7</v>
      </c>
    </row>
    <row r="18" spans="1:33" ht="22.5">
      <c r="A18" s="1213">
        <v>1</v>
      </c>
      <c r="B18" s="902"/>
      <c r="C18" s="902"/>
      <c r="D18" s="902"/>
      <c r="E18" s="903"/>
      <c r="F18" s="904"/>
      <c r="G18" s="904"/>
      <c r="H18" s="904"/>
      <c r="I18" s="905"/>
      <c r="J18" s="900"/>
      <c r="K18" s="907"/>
      <c r="L18" s="594">
        <f>mergeValue(A18)</f>
        <v>1</v>
      </c>
      <c r="M18" s="642" t="s">
        <v>20</v>
      </c>
      <c r="N18" s="581"/>
      <c r="O18" s="1259"/>
      <c r="P18" s="1259"/>
      <c r="Q18" s="1259"/>
      <c r="R18" s="1259"/>
      <c r="S18" s="1259"/>
      <c r="T18" s="1259"/>
      <c r="U18" s="1259"/>
      <c r="V18" s="1259"/>
      <c r="W18" s="631" t="s">
        <v>476</v>
      </c>
    </row>
    <row r="19" spans="1:33" ht="22.5">
      <c r="A19" s="1213"/>
      <c r="B19" s="1213">
        <v>1</v>
      </c>
      <c r="C19" s="902"/>
      <c r="D19" s="902"/>
      <c r="E19" s="904"/>
      <c r="F19" s="904"/>
      <c r="G19" s="904"/>
      <c r="H19" s="904"/>
      <c r="I19" s="899"/>
      <c r="J19" s="898"/>
      <c r="K19" s="901"/>
      <c r="L19" s="594" t="str">
        <f>mergeValue(A19) &amp;"."&amp; mergeValue(B19)</f>
        <v>1.1</v>
      </c>
      <c r="M19" s="547" t="s">
        <v>16</v>
      </c>
      <c r="N19" s="581"/>
      <c r="O19" s="1259"/>
      <c r="P19" s="1259"/>
      <c r="Q19" s="1259"/>
      <c r="R19" s="1259"/>
      <c r="S19" s="1259"/>
      <c r="T19" s="1259"/>
      <c r="U19" s="1259"/>
      <c r="V19" s="1259"/>
      <c r="W19" s="631" t="s">
        <v>477</v>
      </c>
    </row>
    <row r="20" spans="1:33" ht="22.5">
      <c r="A20" s="1213"/>
      <c r="B20" s="1213"/>
      <c r="C20" s="1213">
        <v>1</v>
      </c>
      <c r="D20" s="902"/>
      <c r="E20" s="904"/>
      <c r="F20" s="904"/>
      <c r="G20" s="904"/>
      <c r="H20" s="904"/>
      <c r="I20" s="906"/>
      <c r="J20" s="898"/>
      <c r="K20" s="901"/>
      <c r="L20" s="594" t="str">
        <f>mergeValue(A20) &amp;"."&amp; mergeValue(B20)&amp;"."&amp; mergeValue(C20)</f>
        <v>1.1.1</v>
      </c>
      <c r="M20" s="548" t="s">
        <v>7</v>
      </c>
      <c r="N20" s="581"/>
      <c r="O20" s="1259"/>
      <c r="P20" s="1259"/>
      <c r="Q20" s="1259"/>
      <c r="R20" s="1259"/>
      <c r="S20" s="1259"/>
      <c r="T20" s="1259"/>
      <c r="U20" s="1259"/>
      <c r="V20" s="1259"/>
      <c r="W20" s="631" t="s">
        <v>634</v>
      </c>
    </row>
    <row r="21" spans="1:33" ht="22.5">
      <c r="A21" s="1213"/>
      <c r="B21" s="1213"/>
      <c r="C21" s="1213"/>
      <c r="D21" s="1213">
        <v>1</v>
      </c>
      <c r="E21" s="904"/>
      <c r="F21" s="904"/>
      <c r="G21" s="904"/>
      <c r="H21" s="904"/>
      <c r="I21" s="906"/>
      <c r="J21" s="898"/>
      <c r="K21" s="901"/>
      <c r="L21" s="594" t="str">
        <f>mergeValue(A21) &amp;"."&amp; mergeValue(B21)&amp;"."&amp; mergeValue(C21)&amp;"."&amp; mergeValue(D21)</f>
        <v>1.1.1.1</v>
      </c>
      <c r="M21" s="549" t="s">
        <v>22</v>
      </c>
      <c r="N21" s="581"/>
      <c r="O21" s="1259"/>
      <c r="P21" s="1259"/>
      <c r="Q21" s="1259"/>
      <c r="R21" s="1259"/>
      <c r="S21" s="1259"/>
      <c r="T21" s="1259"/>
      <c r="U21" s="1259"/>
      <c r="V21" s="1259"/>
      <c r="W21" s="631" t="s">
        <v>635</v>
      </c>
    </row>
    <row r="22" spans="1:33" ht="101.25">
      <c r="A22" s="1213"/>
      <c r="B22" s="1213"/>
      <c r="C22" s="1213"/>
      <c r="D22" s="1213"/>
      <c r="E22" s="1213">
        <v>1</v>
      </c>
      <c r="F22" s="904"/>
      <c r="G22" s="904"/>
      <c r="H22" s="902">
        <v>1</v>
      </c>
      <c r="I22" s="1213">
        <v>1</v>
      </c>
      <c r="J22" s="904"/>
      <c r="K22" s="909"/>
      <c r="L22" s="594" t="str">
        <f>mergeValue(A22) &amp;"."&amp; mergeValue(B22)&amp;"."&amp; mergeValue(C22)&amp;"."&amp; mergeValue(D22)&amp;"."&amp; mergeValue(E22)</f>
        <v>1.1.1.1.1</v>
      </c>
      <c r="M22" s="555" t="s">
        <v>9</v>
      </c>
      <c r="N22" s="582"/>
      <c r="O22" s="1215"/>
      <c r="P22" s="1215"/>
      <c r="Q22" s="1215"/>
      <c r="R22" s="1215"/>
      <c r="S22" s="1215"/>
      <c r="T22" s="1215"/>
      <c r="U22" s="1215"/>
      <c r="V22" s="1215"/>
      <c r="W22" s="631" t="s">
        <v>639</v>
      </c>
    </row>
    <row r="23" spans="1:33" ht="90">
      <c r="A23" s="1213"/>
      <c r="B23" s="1213"/>
      <c r="C23" s="1213"/>
      <c r="D23" s="1213"/>
      <c r="E23" s="1213"/>
      <c r="F23" s="1213">
        <v>1</v>
      </c>
      <c r="G23" s="902"/>
      <c r="H23" s="902"/>
      <c r="I23" s="1213"/>
      <c r="J23" s="1213">
        <v>1</v>
      </c>
      <c r="K23" s="910"/>
      <c r="L23" s="594" t="str">
        <f>mergeValue(A23) &amp;"."&amp; mergeValue(B23)&amp;"."&amp; mergeValue(C23)&amp;"."&amp; mergeValue(D23)&amp;"."&amp; mergeValue(E23)&amp;"."&amp; mergeValue(F23)</f>
        <v>1.1.1.1.1.1</v>
      </c>
      <c r="M23" s="556" t="s">
        <v>10</v>
      </c>
      <c r="N23" s="582"/>
      <c r="O23" s="1216"/>
      <c r="P23" s="1217"/>
      <c r="Q23" s="1217"/>
      <c r="R23" s="1217"/>
      <c r="S23" s="1217"/>
      <c r="T23" s="1217"/>
      <c r="U23" s="1217"/>
      <c r="V23" s="1218"/>
      <c r="W23" s="631" t="s">
        <v>637</v>
      </c>
      <c r="Y23" s="505" t="str">
        <f>strCheckUnique(Z23:Z26)</f>
        <v/>
      </c>
      <c r="AA23" s="505" t="str">
        <f>IF(O23="","",O23 &amp; ":_")</f>
        <v/>
      </c>
    </row>
    <row r="24" spans="1:33" ht="189" customHeight="1">
      <c r="A24" s="1213"/>
      <c r="B24" s="1213"/>
      <c r="C24" s="1213"/>
      <c r="D24" s="1213"/>
      <c r="E24" s="1213"/>
      <c r="F24" s="1213"/>
      <c r="G24" s="902">
        <v>1</v>
      </c>
      <c r="H24" s="902"/>
      <c r="I24" s="1213"/>
      <c r="J24" s="1213"/>
      <c r="K24" s="910">
        <v>1</v>
      </c>
      <c r="L24" s="594" t="str">
        <f>mergeValue(A24) &amp;"."&amp; mergeValue(B24)&amp;"."&amp; mergeValue(C24)&amp;"."&amp; mergeValue(D24)&amp;"."&amp; mergeValue(E24)&amp;"."&amp; mergeValue(F24)&amp;"."&amp; mergeValue(G24)</f>
        <v>1.1.1.1.1.1.1</v>
      </c>
      <c r="M24" s="1070"/>
      <c r="N24" s="587"/>
      <c r="O24" s="1079"/>
      <c r="P24" s="563"/>
      <c r="Q24" s="563"/>
      <c r="R24" s="1248"/>
      <c r="S24" s="1220" t="s">
        <v>84</v>
      </c>
      <c r="T24" s="1248"/>
      <c r="U24" s="1220" t="s">
        <v>85</v>
      </c>
      <c r="V24" s="579"/>
      <c r="W24" s="1230" t="s">
        <v>657</v>
      </c>
      <c r="X24" s="501" t="str">
        <f>strCheckDate(O25:V25)</f>
        <v/>
      </c>
      <c r="Y24" s="505"/>
      <c r="Z24" s="505" t="str">
        <f>IF(M24="","",M24 )</f>
        <v/>
      </c>
      <c r="AA24" s="505"/>
      <c r="AB24" s="505"/>
      <c r="AC24" s="505"/>
    </row>
    <row r="25" spans="1:33" ht="11.25" hidden="1">
      <c r="A25" s="1213"/>
      <c r="B25" s="1213"/>
      <c r="C25" s="1213"/>
      <c r="D25" s="1213"/>
      <c r="E25" s="1213"/>
      <c r="F25" s="1213"/>
      <c r="G25" s="902"/>
      <c r="H25" s="902"/>
      <c r="I25" s="1213"/>
      <c r="J25" s="1213"/>
      <c r="K25" s="910"/>
      <c r="L25" s="601"/>
      <c r="M25" s="647"/>
      <c r="N25" s="587"/>
      <c r="O25" s="585"/>
      <c r="P25" s="563"/>
      <c r="Q25" s="585" t="str">
        <f>R24 &amp; "-" &amp; T24</f>
        <v>-</v>
      </c>
      <c r="R25" s="1219"/>
      <c r="S25" s="1220"/>
      <c r="T25" s="1219"/>
      <c r="U25" s="1220"/>
      <c r="V25" s="579"/>
      <c r="W25" s="1231"/>
    </row>
    <row r="26" spans="1:33" s="476" customFormat="1" ht="15" customHeight="1">
      <c r="A26" s="1213"/>
      <c r="B26" s="1213"/>
      <c r="C26" s="1213"/>
      <c r="D26" s="1213"/>
      <c r="E26" s="1213"/>
      <c r="F26" s="1213"/>
      <c r="G26" s="904"/>
      <c r="H26" s="902"/>
      <c r="I26" s="1213"/>
      <c r="J26" s="1213"/>
      <c r="K26" s="909"/>
      <c r="L26" s="539"/>
      <c r="M26" s="558" t="s">
        <v>25</v>
      </c>
      <c r="N26" s="552"/>
      <c r="O26" s="546"/>
      <c r="P26" s="546"/>
      <c r="Q26" s="546"/>
      <c r="R26" s="574"/>
      <c r="S26" s="565"/>
      <c r="T26" s="564"/>
      <c r="U26" s="552"/>
      <c r="V26" s="561"/>
      <c r="W26" s="1232"/>
      <c r="X26" s="502"/>
      <c r="Y26" s="502"/>
      <c r="Z26" s="502"/>
      <c r="AA26" s="502"/>
      <c r="AB26" s="502"/>
      <c r="AC26" s="502"/>
      <c r="AD26" s="502"/>
      <c r="AE26" s="502"/>
      <c r="AF26" s="502"/>
      <c r="AG26" s="502"/>
    </row>
    <row r="27" spans="1:33" s="476" customFormat="1" ht="15" customHeight="1">
      <c r="A27" s="1213"/>
      <c r="B27" s="1213"/>
      <c r="C27" s="1213"/>
      <c r="D27" s="1213"/>
      <c r="E27" s="1213"/>
      <c r="F27" s="904"/>
      <c r="G27" s="904"/>
      <c r="H27" s="902"/>
      <c r="I27" s="1213"/>
      <c r="J27" s="904"/>
      <c r="K27" s="909"/>
      <c r="L27" s="539"/>
      <c r="M27" s="557" t="s">
        <v>11</v>
      </c>
      <c r="N27" s="551"/>
      <c r="O27" s="546"/>
      <c r="P27" s="546"/>
      <c r="Q27" s="546"/>
      <c r="R27" s="574"/>
      <c r="S27" s="565"/>
      <c r="T27" s="564"/>
      <c r="U27" s="551"/>
      <c r="V27" s="565"/>
      <c r="W27" s="561"/>
      <c r="X27" s="502"/>
      <c r="Y27" s="502"/>
      <c r="Z27" s="502"/>
      <c r="AA27" s="502"/>
      <c r="AB27" s="502"/>
      <c r="AC27" s="502"/>
      <c r="AD27" s="502"/>
      <c r="AE27" s="502"/>
      <c r="AF27" s="502"/>
      <c r="AG27" s="502"/>
    </row>
    <row r="28" spans="1:33" s="476" customFormat="1" ht="15" customHeight="1">
      <c r="A28" s="1213"/>
      <c r="B28" s="1213"/>
      <c r="C28" s="1213"/>
      <c r="D28" s="1213"/>
      <c r="E28" s="908"/>
      <c r="F28" s="904"/>
      <c r="G28" s="904"/>
      <c r="H28" s="904"/>
      <c r="I28" s="900"/>
      <c r="J28" s="897"/>
      <c r="K28" s="907"/>
      <c r="L28" s="539"/>
      <c r="M28" s="552" t="s">
        <v>12</v>
      </c>
      <c r="N28" s="550"/>
      <c r="O28" s="546"/>
      <c r="P28" s="546"/>
      <c r="Q28" s="546"/>
      <c r="R28" s="574"/>
      <c r="S28" s="565"/>
      <c r="T28" s="564"/>
      <c r="U28" s="550"/>
      <c r="V28" s="565"/>
      <c r="W28" s="561"/>
      <c r="X28" s="502"/>
      <c r="Y28" s="502"/>
      <c r="Z28" s="502"/>
      <c r="AA28" s="502"/>
      <c r="AB28" s="502"/>
      <c r="AC28" s="502"/>
      <c r="AD28" s="502"/>
      <c r="AE28" s="502"/>
      <c r="AF28" s="502"/>
      <c r="AG28" s="502"/>
    </row>
    <row r="29" spans="1:33" s="476" customFormat="1" ht="15" customHeight="1">
      <c r="A29" s="1213"/>
      <c r="B29" s="1213"/>
      <c r="C29" s="1213"/>
      <c r="D29" s="908"/>
      <c r="E29" s="908"/>
      <c r="F29" s="904"/>
      <c r="G29" s="904"/>
      <c r="H29" s="904"/>
      <c r="I29" s="900"/>
      <c r="J29" s="897"/>
      <c r="K29" s="907"/>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row>
    <row r="30" spans="1:33" s="476" customFormat="1" ht="15" customHeight="1">
      <c r="A30" s="1213"/>
      <c r="B30" s="1213"/>
      <c r="C30" s="908"/>
      <c r="D30" s="908"/>
      <c r="E30" s="908"/>
      <c r="F30" s="908"/>
      <c r="G30" s="913"/>
      <c r="H30" s="900"/>
      <c r="I30" s="911"/>
      <c r="J30" s="897"/>
      <c r="K30" s="912"/>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row>
    <row r="31" spans="1:33" s="476" customFormat="1" ht="15" customHeight="1">
      <c r="A31" s="1213"/>
      <c r="B31" s="908"/>
      <c r="C31" s="908"/>
      <c r="D31" s="908"/>
      <c r="E31" s="908"/>
      <c r="F31" s="908"/>
      <c r="G31" s="913"/>
      <c r="H31" s="900"/>
      <c r="I31" s="900"/>
      <c r="J31" s="897"/>
      <c r="K31" s="907"/>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row>
    <row r="32" spans="1:33" s="476" customFormat="1" ht="15" customHeight="1">
      <c r="A32" s="896"/>
      <c r="B32" s="896"/>
      <c r="C32" s="896"/>
      <c r="D32" s="896"/>
      <c r="E32" s="896"/>
      <c r="F32" s="896"/>
      <c r="G32" s="896"/>
      <c r="H32" s="896"/>
      <c r="I32" s="896"/>
      <c r="J32" s="896"/>
      <c r="K32" s="896"/>
      <c r="L32" s="539"/>
      <c r="M32" s="566" t="s">
        <v>309</v>
      </c>
      <c r="N32" s="550"/>
      <c r="O32" s="546"/>
      <c r="P32" s="546"/>
      <c r="Q32" s="546"/>
      <c r="R32" s="574"/>
      <c r="S32" s="565"/>
      <c r="T32" s="564"/>
      <c r="U32" s="550"/>
      <c r="V32" s="565"/>
      <c r="W32" s="561"/>
      <c r="X32" s="502"/>
      <c r="Y32" s="502"/>
      <c r="Z32" s="502"/>
      <c r="AA32" s="502"/>
      <c r="AB32" s="502"/>
      <c r="AC32" s="502"/>
      <c r="AD32" s="502"/>
      <c r="AE32" s="502"/>
      <c r="AF32" s="502"/>
      <c r="AG32" s="502"/>
    </row>
    <row r="33" spans="12:23" ht="3" customHeight="1">
      <c r="L33" s="486"/>
      <c r="M33" s="486"/>
      <c r="N33" s="486"/>
      <c r="O33" s="486"/>
      <c r="P33" s="486"/>
      <c r="Q33" s="486"/>
      <c r="R33" s="486"/>
      <c r="S33" s="486"/>
      <c r="T33" s="486"/>
      <c r="U33" s="486"/>
    </row>
    <row r="34" spans="12:23" ht="133.5" customHeight="1">
      <c r="L34" s="1">
        <v>1</v>
      </c>
      <c r="M34" s="1206" t="s">
        <v>633</v>
      </c>
      <c r="N34" s="1206"/>
      <c r="O34" s="1206"/>
      <c r="P34" s="1206"/>
      <c r="Q34" s="1206"/>
      <c r="R34" s="1206"/>
      <c r="S34" s="1206"/>
      <c r="T34" s="1206"/>
      <c r="U34" s="1206"/>
      <c r="V34" s="1206"/>
      <c r="W34" s="1206"/>
    </row>
  </sheetData>
  <sheetProtection password="FA9C" sheet="1" objects="1" scenarios="1" formatColumns="0" formatRows="0"/>
  <dataConsolidate leftLabels="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sheetPr codeName="List05_4">
    <tabColor indexed="22"/>
  </sheetPr>
  <dimension ref="A1:T19"/>
  <sheetViews>
    <sheetView showGridLines="0" topLeftCell="E1"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51</v>
      </c>
    </row>
    <row r="2" spans="1:20" ht="22.5">
      <c r="F2" s="1207" t="s">
        <v>491</v>
      </c>
      <c r="G2" s="1208"/>
      <c r="H2" s="1209"/>
      <c r="I2" s="641"/>
    </row>
    <row r="3" spans="1:20" ht="3" customHeight="1"/>
    <row r="4" spans="1:20" s="571" customFormat="1" ht="11.25">
      <c r="A4" s="591"/>
      <c r="B4" s="591"/>
      <c r="C4" s="591"/>
      <c r="D4" s="591"/>
      <c r="F4" s="1161" t="s">
        <v>454</v>
      </c>
      <c r="G4" s="1161"/>
      <c r="H4" s="1161"/>
      <c r="I4" s="1210"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10"/>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20.12.2021</v>
      </c>
      <c r="I7" s="582" t="s">
        <v>493</v>
      </c>
      <c r="J7" s="616"/>
      <c r="K7" s="591"/>
      <c r="L7" s="591"/>
      <c r="M7" s="591"/>
      <c r="N7" s="591"/>
      <c r="O7" s="591"/>
      <c r="P7" s="591"/>
      <c r="Q7" s="591"/>
      <c r="R7" s="591"/>
      <c r="S7" s="591"/>
      <c r="T7" s="591"/>
    </row>
    <row r="8" spans="1:20" s="571" customFormat="1" ht="45">
      <c r="A8" s="1211">
        <v>1</v>
      </c>
      <c r="B8" s="591"/>
      <c r="C8" s="591"/>
      <c r="D8" s="591"/>
      <c r="F8" s="617" t="str">
        <f>"2." &amp;mergeValue(A8)</f>
        <v>2.1</v>
      </c>
      <c r="G8" s="633" t="s">
        <v>494</v>
      </c>
      <c r="H8" s="605"/>
      <c r="I8" s="582" t="s">
        <v>591</v>
      </c>
      <c r="J8" s="616"/>
      <c r="K8" s="591"/>
      <c r="L8" s="591"/>
      <c r="M8" s="591"/>
      <c r="N8" s="591"/>
      <c r="O8" s="591"/>
      <c r="P8" s="591"/>
      <c r="Q8" s="591"/>
      <c r="R8" s="591"/>
      <c r="S8" s="591"/>
      <c r="T8" s="591"/>
    </row>
    <row r="9" spans="1:20" s="571" customFormat="1" ht="22.5">
      <c r="A9" s="1211"/>
      <c r="B9" s="591"/>
      <c r="C9" s="591"/>
      <c r="D9" s="591"/>
      <c r="F9" s="617" t="str">
        <f>"3." &amp;mergeValue(A9)</f>
        <v>3.1</v>
      </c>
      <c r="G9" s="633" t="s">
        <v>495</v>
      </c>
      <c r="H9" s="605"/>
      <c r="I9" s="582" t="s">
        <v>589</v>
      </c>
      <c r="J9" s="616"/>
      <c r="K9" s="591"/>
      <c r="L9" s="591"/>
      <c r="M9" s="591"/>
      <c r="N9" s="591"/>
      <c r="O9" s="591"/>
      <c r="P9" s="591"/>
      <c r="Q9" s="591"/>
      <c r="R9" s="591"/>
      <c r="S9" s="591"/>
      <c r="T9" s="591"/>
    </row>
    <row r="10" spans="1:20" s="571" customFormat="1" ht="22.5">
      <c r="A10" s="1211"/>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11"/>
      <c r="B11" s="1211">
        <v>1</v>
      </c>
      <c r="C11" s="624"/>
      <c r="D11" s="624"/>
      <c r="F11" s="617" t="str">
        <f>"4."&amp;mergeValue(A11) &amp;"."&amp;mergeValue(B11)</f>
        <v>4.1.1</v>
      </c>
      <c r="G11" s="612" t="s">
        <v>593</v>
      </c>
      <c r="H11" s="605" t="str">
        <f>IF(region_name="","",region_name)</f>
        <v>Ленинградская область</v>
      </c>
      <c r="I11" s="582" t="s">
        <v>499</v>
      </c>
      <c r="J11" s="616"/>
      <c r="K11" s="591"/>
      <c r="L11" s="591"/>
      <c r="M11" s="591"/>
      <c r="N11" s="591"/>
      <c r="O11" s="591"/>
      <c r="P11" s="591"/>
      <c r="Q11" s="591"/>
      <c r="R11" s="591"/>
      <c r="S11" s="591"/>
      <c r="T11" s="591"/>
    </row>
    <row r="12" spans="1:20" s="571" customFormat="1" ht="22.5">
      <c r="A12" s="1211"/>
      <c r="B12" s="1211"/>
      <c r="C12" s="1211">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11"/>
      <c r="B13" s="1211"/>
      <c r="C13" s="1211"/>
      <c r="D13" s="624">
        <v>1</v>
      </c>
      <c r="F13" s="617" t="str">
        <f>"4."&amp;mergeValue(A13) &amp;"."&amp;mergeValue(B13)&amp;"."&amp;mergeValue(C13)&amp;"."&amp;mergeValue(D13)</f>
        <v>4.1.1.1.1</v>
      </c>
      <c r="G13" s="634" t="s">
        <v>498</v>
      </c>
      <c r="H13" s="605"/>
      <c r="I13" s="1212" t="s">
        <v>592</v>
      </c>
      <c r="J13" s="616"/>
      <c r="K13" s="591"/>
      <c r="L13" s="591"/>
      <c r="M13" s="591"/>
      <c r="N13" s="591"/>
      <c r="O13" s="591"/>
      <c r="P13" s="591"/>
      <c r="Q13" s="591"/>
      <c r="R13" s="591"/>
      <c r="S13" s="591"/>
      <c r="T13" s="591"/>
    </row>
    <row r="14" spans="1:20" s="571" customFormat="1" ht="18.75">
      <c r="A14" s="1211"/>
      <c r="B14" s="1211"/>
      <c r="C14" s="1211"/>
      <c r="D14" s="624"/>
      <c r="F14" s="620"/>
      <c r="G14" s="551" t="s">
        <v>4</v>
      </c>
      <c r="H14" s="625"/>
      <c r="I14" s="1212"/>
      <c r="J14" s="616"/>
      <c r="K14" s="591"/>
      <c r="L14" s="591"/>
      <c r="M14" s="591"/>
      <c r="N14" s="591"/>
      <c r="O14" s="591"/>
      <c r="P14" s="591"/>
      <c r="Q14" s="591"/>
      <c r="R14" s="591"/>
      <c r="S14" s="591"/>
      <c r="T14" s="591"/>
    </row>
    <row r="15" spans="1:20" s="571" customFormat="1" ht="18.75">
      <c r="A15" s="1211"/>
      <c r="B15" s="1211"/>
      <c r="C15" s="624"/>
      <c r="D15" s="624"/>
      <c r="F15" s="635"/>
      <c r="G15" s="578" t="s">
        <v>403</v>
      </c>
      <c r="H15" s="636"/>
      <c r="I15" s="637"/>
      <c r="J15" s="616"/>
      <c r="K15" s="591"/>
      <c r="L15" s="591"/>
      <c r="M15" s="591"/>
      <c r="N15" s="591"/>
      <c r="O15" s="591"/>
      <c r="P15" s="591"/>
      <c r="Q15" s="591"/>
      <c r="R15" s="591"/>
      <c r="S15" s="591"/>
      <c r="T15" s="591"/>
    </row>
    <row r="16" spans="1:20" s="571" customFormat="1" ht="18.75">
      <c r="A16" s="1211"/>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06" t="s">
        <v>594</v>
      </c>
      <c r="H19" s="1206"/>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sheetPr codeName="List06_4">
    <tabColor rgb="FFEAEBEE"/>
    <pageSetUpPr fitToPage="1"/>
  </sheetPr>
  <dimension ref="A1:AJ34"/>
  <sheetViews>
    <sheetView showGridLines="0" topLeftCell="I4"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3.7109375" style="524" customWidth="1"/>
    <col min="16" max="17" width="1.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35" width="10.5703125" style="586"/>
    <col min="36" max="256" width="10.5703125" style="524"/>
    <col min="257" max="264" width="0" style="524" hidden="1" customWidth="1"/>
    <col min="265" max="267" width="3.7109375" style="524" customWidth="1"/>
    <col min="268" max="268" width="12.7109375" style="524" customWidth="1"/>
    <col min="269" max="269" width="47.42578125" style="524" customWidth="1"/>
    <col min="270" max="273" width="0" style="524" hidden="1" customWidth="1"/>
    <col min="274" max="274" width="11.7109375" style="524" customWidth="1"/>
    <col min="275" max="275" width="6.42578125" style="524" bestFit="1" customWidth="1"/>
    <col min="276" max="276" width="11.7109375" style="524" customWidth="1"/>
    <col min="277" max="277" width="0" style="524" hidden="1" customWidth="1"/>
    <col min="278" max="278" width="3.7109375" style="524" customWidth="1"/>
    <col min="279" max="279" width="11.140625" style="524" bestFit="1" customWidth="1"/>
    <col min="280" max="512" width="10.5703125" style="524"/>
    <col min="513" max="520" width="0" style="524" hidden="1" customWidth="1"/>
    <col min="521" max="523" width="3.7109375" style="524" customWidth="1"/>
    <col min="524" max="524" width="12.7109375" style="524" customWidth="1"/>
    <col min="525" max="525" width="47.42578125" style="524" customWidth="1"/>
    <col min="526" max="529" width="0" style="524" hidden="1" customWidth="1"/>
    <col min="530" max="530" width="11.7109375" style="524" customWidth="1"/>
    <col min="531" max="531" width="6.42578125" style="524" bestFit="1" customWidth="1"/>
    <col min="532" max="532" width="11.7109375" style="524" customWidth="1"/>
    <col min="533" max="533" width="0" style="524" hidden="1" customWidth="1"/>
    <col min="534" max="534" width="3.7109375" style="524" customWidth="1"/>
    <col min="535" max="535" width="11.140625" style="524" bestFit="1" customWidth="1"/>
    <col min="536" max="768" width="10.5703125" style="524"/>
    <col min="769" max="776" width="0" style="524" hidden="1" customWidth="1"/>
    <col min="777" max="779" width="3.7109375" style="524" customWidth="1"/>
    <col min="780" max="780" width="12.7109375" style="524" customWidth="1"/>
    <col min="781" max="781" width="47.42578125" style="524" customWidth="1"/>
    <col min="782" max="785" width="0" style="524" hidden="1" customWidth="1"/>
    <col min="786" max="786" width="11.7109375" style="524" customWidth="1"/>
    <col min="787" max="787" width="6.42578125" style="524" bestFit="1" customWidth="1"/>
    <col min="788" max="788" width="11.7109375" style="524" customWidth="1"/>
    <col min="789" max="789" width="0" style="524" hidden="1" customWidth="1"/>
    <col min="790" max="790" width="3.7109375" style="524" customWidth="1"/>
    <col min="791" max="791" width="11.140625" style="524" bestFit="1" customWidth="1"/>
    <col min="792" max="1024" width="10.5703125" style="524"/>
    <col min="1025" max="1032" width="0" style="524" hidden="1" customWidth="1"/>
    <col min="1033" max="1035" width="3.7109375" style="524" customWidth="1"/>
    <col min="1036" max="1036" width="12.7109375" style="524" customWidth="1"/>
    <col min="1037" max="1037" width="47.42578125" style="524" customWidth="1"/>
    <col min="1038" max="1041" width="0" style="524" hidden="1" customWidth="1"/>
    <col min="1042" max="1042" width="11.7109375" style="524" customWidth="1"/>
    <col min="1043" max="1043" width="6.42578125" style="524" bestFit="1" customWidth="1"/>
    <col min="1044" max="1044" width="11.7109375" style="524" customWidth="1"/>
    <col min="1045" max="1045" width="0" style="524" hidden="1" customWidth="1"/>
    <col min="1046" max="1046" width="3.7109375" style="524" customWidth="1"/>
    <col min="1047" max="1047" width="11.140625" style="524" bestFit="1" customWidth="1"/>
    <col min="1048" max="1280" width="10.5703125" style="524"/>
    <col min="1281" max="1288" width="0" style="524" hidden="1" customWidth="1"/>
    <col min="1289" max="1291" width="3.7109375" style="524" customWidth="1"/>
    <col min="1292" max="1292" width="12.7109375" style="524" customWidth="1"/>
    <col min="1293" max="1293" width="47.42578125" style="524" customWidth="1"/>
    <col min="1294" max="1297" width="0" style="524" hidden="1" customWidth="1"/>
    <col min="1298" max="1298" width="11.7109375" style="524" customWidth="1"/>
    <col min="1299" max="1299" width="6.42578125" style="524" bestFit="1" customWidth="1"/>
    <col min="1300" max="1300" width="11.7109375" style="524" customWidth="1"/>
    <col min="1301" max="1301" width="0" style="524" hidden="1" customWidth="1"/>
    <col min="1302" max="1302" width="3.7109375" style="524" customWidth="1"/>
    <col min="1303" max="1303" width="11.140625" style="524" bestFit="1" customWidth="1"/>
    <col min="1304" max="1536" width="10.5703125" style="524"/>
    <col min="1537" max="1544" width="0" style="524" hidden="1" customWidth="1"/>
    <col min="1545" max="1547" width="3.7109375" style="524" customWidth="1"/>
    <col min="1548" max="1548" width="12.7109375" style="524" customWidth="1"/>
    <col min="1549" max="1549" width="47.42578125" style="524" customWidth="1"/>
    <col min="1550" max="1553" width="0" style="524" hidden="1" customWidth="1"/>
    <col min="1554" max="1554" width="11.7109375" style="524" customWidth="1"/>
    <col min="1555" max="1555" width="6.42578125" style="524" bestFit="1" customWidth="1"/>
    <col min="1556" max="1556" width="11.7109375" style="524" customWidth="1"/>
    <col min="1557" max="1557" width="0" style="524" hidden="1" customWidth="1"/>
    <col min="1558" max="1558" width="3.7109375" style="524" customWidth="1"/>
    <col min="1559" max="1559" width="11.140625" style="524" bestFit="1" customWidth="1"/>
    <col min="1560" max="1792" width="10.5703125" style="524"/>
    <col min="1793" max="1800" width="0" style="524" hidden="1" customWidth="1"/>
    <col min="1801" max="1803" width="3.7109375" style="524" customWidth="1"/>
    <col min="1804" max="1804" width="12.7109375" style="524" customWidth="1"/>
    <col min="1805" max="1805" width="47.42578125" style="524" customWidth="1"/>
    <col min="1806" max="1809" width="0" style="524" hidden="1" customWidth="1"/>
    <col min="1810" max="1810" width="11.7109375" style="524" customWidth="1"/>
    <col min="1811" max="1811" width="6.42578125" style="524" bestFit="1" customWidth="1"/>
    <col min="1812" max="1812" width="11.7109375" style="524" customWidth="1"/>
    <col min="1813" max="1813" width="0" style="524" hidden="1" customWidth="1"/>
    <col min="1814" max="1814" width="3.7109375" style="524" customWidth="1"/>
    <col min="1815" max="1815" width="11.140625" style="524" bestFit="1" customWidth="1"/>
    <col min="1816" max="2048" width="10.5703125" style="524"/>
    <col min="2049" max="2056" width="0" style="524" hidden="1" customWidth="1"/>
    <col min="2057" max="2059" width="3.7109375" style="524" customWidth="1"/>
    <col min="2060" max="2060" width="12.7109375" style="524" customWidth="1"/>
    <col min="2061" max="2061" width="47.42578125" style="524" customWidth="1"/>
    <col min="2062" max="2065" width="0" style="524" hidden="1" customWidth="1"/>
    <col min="2066" max="2066" width="11.7109375" style="524" customWidth="1"/>
    <col min="2067" max="2067" width="6.42578125" style="524" bestFit="1" customWidth="1"/>
    <col min="2068" max="2068" width="11.7109375" style="524" customWidth="1"/>
    <col min="2069" max="2069" width="0" style="524" hidden="1" customWidth="1"/>
    <col min="2070" max="2070" width="3.7109375" style="524" customWidth="1"/>
    <col min="2071" max="2071" width="11.140625" style="524" bestFit="1" customWidth="1"/>
    <col min="2072" max="2304" width="10.5703125" style="524"/>
    <col min="2305" max="2312" width="0" style="524" hidden="1" customWidth="1"/>
    <col min="2313" max="2315" width="3.7109375" style="524" customWidth="1"/>
    <col min="2316" max="2316" width="12.7109375" style="524" customWidth="1"/>
    <col min="2317" max="2317" width="47.42578125" style="524" customWidth="1"/>
    <col min="2318" max="2321" width="0" style="524" hidden="1" customWidth="1"/>
    <col min="2322" max="2322" width="11.7109375" style="524" customWidth="1"/>
    <col min="2323" max="2323" width="6.42578125" style="524" bestFit="1" customWidth="1"/>
    <col min="2324" max="2324" width="11.7109375" style="524" customWidth="1"/>
    <col min="2325" max="2325" width="0" style="524" hidden="1" customWidth="1"/>
    <col min="2326" max="2326" width="3.7109375" style="524" customWidth="1"/>
    <col min="2327" max="2327" width="11.140625" style="524" bestFit="1" customWidth="1"/>
    <col min="2328" max="2560" width="10.5703125" style="524"/>
    <col min="2561" max="2568" width="0" style="524" hidden="1" customWidth="1"/>
    <col min="2569" max="2571" width="3.7109375" style="524" customWidth="1"/>
    <col min="2572" max="2572" width="12.7109375" style="524" customWidth="1"/>
    <col min="2573" max="2573" width="47.42578125" style="524" customWidth="1"/>
    <col min="2574" max="2577" width="0" style="524" hidden="1" customWidth="1"/>
    <col min="2578" max="2578" width="11.7109375" style="524" customWidth="1"/>
    <col min="2579" max="2579" width="6.42578125" style="524" bestFit="1" customWidth="1"/>
    <col min="2580" max="2580" width="11.7109375" style="524" customWidth="1"/>
    <col min="2581" max="2581" width="0" style="524" hidden="1" customWidth="1"/>
    <col min="2582" max="2582" width="3.7109375" style="524" customWidth="1"/>
    <col min="2583" max="2583" width="11.140625" style="524" bestFit="1" customWidth="1"/>
    <col min="2584" max="2816" width="10.5703125" style="524"/>
    <col min="2817" max="2824" width="0" style="524" hidden="1" customWidth="1"/>
    <col min="2825" max="2827" width="3.7109375" style="524" customWidth="1"/>
    <col min="2828" max="2828" width="12.7109375" style="524" customWidth="1"/>
    <col min="2829" max="2829" width="47.42578125" style="524" customWidth="1"/>
    <col min="2830" max="2833" width="0" style="524" hidden="1" customWidth="1"/>
    <col min="2834" max="2834" width="11.7109375" style="524" customWidth="1"/>
    <col min="2835" max="2835" width="6.42578125" style="524" bestFit="1" customWidth="1"/>
    <col min="2836" max="2836" width="11.7109375" style="524" customWidth="1"/>
    <col min="2837" max="2837" width="0" style="524" hidden="1" customWidth="1"/>
    <col min="2838" max="2838" width="3.7109375" style="524" customWidth="1"/>
    <col min="2839" max="2839" width="11.140625" style="524" bestFit="1" customWidth="1"/>
    <col min="2840" max="3072" width="10.5703125" style="524"/>
    <col min="3073" max="3080" width="0" style="524" hidden="1" customWidth="1"/>
    <col min="3081" max="3083" width="3.7109375" style="524" customWidth="1"/>
    <col min="3084" max="3084" width="12.7109375" style="524" customWidth="1"/>
    <col min="3085" max="3085" width="47.42578125" style="524" customWidth="1"/>
    <col min="3086" max="3089" width="0" style="524" hidden="1" customWidth="1"/>
    <col min="3090" max="3090" width="11.7109375" style="524" customWidth="1"/>
    <col min="3091" max="3091" width="6.42578125" style="524" bestFit="1" customWidth="1"/>
    <col min="3092" max="3092" width="11.7109375" style="524" customWidth="1"/>
    <col min="3093" max="3093" width="0" style="524" hidden="1" customWidth="1"/>
    <col min="3094" max="3094" width="3.7109375" style="524" customWidth="1"/>
    <col min="3095" max="3095" width="11.140625" style="524" bestFit="1" customWidth="1"/>
    <col min="3096" max="3328" width="10.5703125" style="524"/>
    <col min="3329" max="3336" width="0" style="524" hidden="1" customWidth="1"/>
    <col min="3337" max="3339" width="3.7109375" style="524" customWidth="1"/>
    <col min="3340" max="3340" width="12.7109375" style="524" customWidth="1"/>
    <col min="3341" max="3341" width="47.42578125" style="524" customWidth="1"/>
    <col min="3342" max="3345" width="0" style="524" hidden="1" customWidth="1"/>
    <col min="3346" max="3346" width="11.7109375" style="524" customWidth="1"/>
    <col min="3347" max="3347" width="6.42578125" style="524" bestFit="1" customWidth="1"/>
    <col min="3348" max="3348" width="11.7109375" style="524" customWidth="1"/>
    <col min="3349" max="3349" width="0" style="524" hidden="1" customWidth="1"/>
    <col min="3350" max="3350" width="3.7109375" style="524" customWidth="1"/>
    <col min="3351" max="3351" width="11.140625" style="524" bestFit="1" customWidth="1"/>
    <col min="3352" max="3584" width="10.5703125" style="524"/>
    <col min="3585" max="3592" width="0" style="524" hidden="1" customWidth="1"/>
    <col min="3593" max="3595" width="3.7109375" style="524" customWidth="1"/>
    <col min="3596" max="3596" width="12.7109375" style="524" customWidth="1"/>
    <col min="3597" max="3597" width="47.42578125" style="524" customWidth="1"/>
    <col min="3598" max="3601" width="0" style="524" hidden="1" customWidth="1"/>
    <col min="3602" max="3602" width="11.7109375" style="524" customWidth="1"/>
    <col min="3603" max="3603" width="6.42578125" style="524" bestFit="1" customWidth="1"/>
    <col min="3604" max="3604" width="11.7109375" style="524" customWidth="1"/>
    <col min="3605" max="3605" width="0" style="524" hidden="1" customWidth="1"/>
    <col min="3606" max="3606" width="3.7109375" style="524" customWidth="1"/>
    <col min="3607" max="3607" width="11.140625" style="524" bestFit="1" customWidth="1"/>
    <col min="3608" max="3840" width="10.5703125" style="524"/>
    <col min="3841" max="3848" width="0" style="524" hidden="1" customWidth="1"/>
    <col min="3849" max="3851" width="3.7109375" style="524" customWidth="1"/>
    <col min="3852" max="3852" width="12.7109375" style="524" customWidth="1"/>
    <col min="3853" max="3853" width="47.42578125" style="524" customWidth="1"/>
    <col min="3854" max="3857" width="0" style="524" hidden="1" customWidth="1"/>
    <col min="3858" max="3858" width="11.7109375" style="524" customWidth="1"/>
    <col min="3859" max="3859" width="6.42578125" style="524" bestFit="1" customWidth="1"/>
    <col min="3860" max="3860" width="11.7109375" style="524" customWidth="1"/>
    <col min="3861" max="3861" width="0" style="524" hidden="1" customWidth="1"/>
    <col min="3862" max="3862" width="3.7109375" style="524" customWidth="1"/>
    <col min="3863" max="3863" width="11.140625" style="524" bestFit="1" customWidth="1"/>
    <col min="3864" max="4096" width="10.5703125" style="524"/>
    <col min="4097" max="4104" width="0" style="524" hidden="1" customWidth="1"/>
    <col min="4105" max="4107" width="3.7109375" style="524" customWidth="1"/>
    <col min="4108" max="4108" width="12.7109375" style="524" customWidth="1"/>
    <col min="4109" max="4109" width="47.42578125" style="524" customWidth="1"/>
    <col min="4110" max="4113" width="0" style="524" hidden="1" customWidth="1"/>
    <col min="4114" max="4114" width="11.7109375" style="524" customWidth="1"/>
    <col min="4115" max="4115" width="6.42578125" style="524" bestFit="1" customWidth="1"/>
    <col min="4116" max="4116" width="11.7109375" style="524" customWidth="1"/>
    <col min="4117" max="4117" width="0" style="524" hidden="1" customWidth="1"/>
    <col min="4118" max="4118" width="3.7109375" style="524" customWidth="1"/>
    <col min="4119" max="4119" width="11.140625" style="524" bestFit="1" customWidth="1"/>
    <col min="4120" max="4352" width="10.5703125" style="524"/>
    <col min="4353" max="4360" width="0" style="524" hidden="1" customWidth="1"/>
    <col min="4361" max="4363" width="3.7109375" style="524" customWidth="1"/>
    <col min="4364" max="4364" width="12.7109375" style="524" customWidth="1"/>
    <col min="4365" max="4365" width="47.42578125" style="524" customWidth="1"/>
    <col min="4366" max="4369" width="0" style="524" hidden="1" customWidth="1"/>
    <col min="4370" max="4370" width="11.7109375" style="524" customWidth="1"/>
    <col min="4371" max="4371" width="6.42578125" style="524" bestFit="1" customWidth="1"/>
    <col min="4372" max="4372" width="11.7109375" style="524" customWidth="1"/>
    <col min="4373" max="4373" width="0" style="524" hidden="1" customWidth="1"/>
    <col min="4374" max="4374" width="3.7109375" style="524" customWidth="1"/>
    <col min="4375" max="4375" width="11.140625" style="524" bestFit="1" customWidth="1"/>
    <col min="4376" max="4608" width="10.5703125" style="524"/>
    <col min="4609" max="4616" width="0" style="524" hidden="1" customWidth="1"/>
    <col min="4617" max="4619" width="3.7109375" style="524" customWidth="1"/>
    <col min="4620" max="4620" width="12.7109375" style="524" customWidth="1"/>
    <col min="4621" max="4621" width="47.42578125" style="524" customWidth="1"/>
    <col min="4622" max="4625" width="0" style="524" hidden="1" customWidth="1"/>
    <col min="4626" max="4626" width="11.7109375" style="524" customWidth="1"/>
    <col min="4627" max="4627" width="6.42578125" style="524" bestFit="1" customWidth="1"/>
    <col min="4628" max="4628" width="11.7109375" style="524" customWidth="1"/>
    <col min="4629" max="4629" width="0" style="524" hidden="1" customWidth="1"/>
    <col min="4630" max="4630" width="3.7109375" style="524" customWidth="1"/>
    <col min="4631" max="4631" width="11.140625" style="524" bestFit="1" customWidth="1"/>
    <col min="4632" max="4864" width="10.5703125" style="524"/>
    <col min="4865" max="4872" width="0" style="524" hidden="1" customWidth="1"/>
    <col min="4873" max="4875" width="3.7109375" style="524" customWidth="1"/>
    <col min="4876" max="4876" width="12.7109375" style="524" customWidth="1"/>
    <col min="4877" max="4877" width="47.42578125" style="524" customWidth="1"/>
    <col min="4878" max="4881" width="0" style="524" hidden="1" customWidth="1"/>
    <col min="4882" max="4882" width="11.7109375" style="524" customWidth="1"/>
    <col min="4883" max="4883" width="6.42578125" style="524" bestFit="1" customWidth="1"/>
    <col min="4884" max="4884" width="11.7109375" style="524" customWidth="1"/>
    <col min="4885" max="4885" width="0" style="524" hidden="1" customWidth="1"/>
    <col min="4886" max="4886" width="3.7109375" style="524" customWidth="1"/>
    <col min="4887" max="4887" width="11.140625" style="524" bestFit="1" customWidth="1"/>
    <col min="4888" max="5120" width="10.5703125" style="524"/>
    <col min="5121" max="5128" width="0" style="524" hidden="1" customWidth="1"/>
    <col min="5129" max="5131" width="3.7109375" style="524" customWidth="1"/>
    <col min="5132" max="5132" width="12.7109375" style="524" customWidth="1"/>
    <col min="5133" max="5133" width="47.42578125" style="524" customWidth="1"/>
    <col min="5134" max="5137" width="0" style="524" hidden="1" customWidth="1"/>
    <col min="5138" max="5138" width="11.7109375" style="524" customWidth="1"/>
    <col min="5139" max="5139" width="6.42578125" style="524" bestFit="1" customWidth="1"/>
    <col min="5140" max="5140" width="11.7109375" style="524" customWidth="1"/>
    <col min="5141" max="5141" width="0" style="524" hidden="1" customWidth="1"/>
    <col min="5142" max="5142" width="3.7109375" style="524" customWidth="1"/>
    <col min="5143" max="5143" width="11.140625" style="524" bestFit="1" customWidth="1"/>
    <col min="5144" max="5376" width="10.5703125" style="524"/>
    <col min="5377" max="5384" width="0" style="524" hidden="1" customWidth="1"/>
    <col min="5385" max="5387" width="3.7109375" style="524" customWidth="1"/>
    <col min="5388" max="5388" width="12.7109375" style="524" customWidth="1"/>
    <col min="5389" max="5389" width="47.42578125" style="524" customWidth="1"/>
    <col min="5390" max="5393" width="0" style="524" hidden="1" customWidth="1"/>
    <col min="5394" max="5394" width="11.7109375" style="524" customWidth="1"/>
    <col min="5395" max="5395" width="6.42578125" style="524" bestFit="1" customWidth="1"/>
    <col min="5396" max="5396" width="11.7109375" style="524" customWidth="1"/>
    <col min="5397" max="5397" width="0" style="524" hidden="1" customWidth="1"/>
    <col min="5398" max="5398" width="3.7109375" style="524" customWidth="1"/>
    <col min="5399" max="5399" width="11.140625" style="524" bestFit="1" customWidth="1"/>
    <col min="5400" max="5632" width="10.5703125" style="524"/>
    <col min="5633" max="5640" width="0" style="524" hidden="1" customWidth="1"/>
    <col min="5641" max="5643" width="3.7109375" style="524" customWidth="1"/>
    <col min="5644" max="5644" width="12.7109375" style="524" customWidth="1"/>
    <col min="5645" max="5645" width="47.42578125" style="524" customWidth="1"/>
    <col min="5646" max="5649" width="0" style="524" hidden="1" customWidth="1"/>
    <col min="5650" max="5650" width="11.7109375" style="524" customWidth="1"/>
    <col min="5651" max="5651" width="6.42578125" style="524" bestFit="1" customWidth="1"/>
    <col min="5652" max="5652" width="11.7109375" style="524" customWidth="1"/>
    <col min="5653" max="5653" width="0" style="524" hidden="1" customWidth="1"/>
    <col min="5654" max="5654" width="3.7109375" style="524" customWidth="1"/>
    <col min="5655" max="5655" width="11.140625" style="524" bestFit="1" customWidth="1"/>
    <col min="5656" max="5888" width="10.5703125" style="524"/>
    <col min="5889" max="5896" width="0" style="524" hidden="1" customWidth="1"/>
    <col min="5897" max="5899" width="3.7109375" style="524" customWidth="1"/>
    <col min="5900" max="5900" width="12.7109375" style="524" customWidth="1"/>
    <col min="5901" max="5901" width="47.42578125" style="524" customWidth="1"/>
    <col min="5902" max="5905" width="0" style="524" hidden="1" customWidth="1"/>
    <col min="5906" max="5906" width="11.7109375" style="524" customWidth="1"/>
    <col min="5907" max="5907" width="6.42578125" style="524" bestFit="1" customWidth="1"/>
    <col min="5908" max="5908" width="11.7109375" style="524" customWidth="1"/>
    <col min="5909" max="5909" width="0" style="524" hidden="1" customWidth="1"/>
    <col min="5910" max="5910" width="3.7109375" style="524" customWidth="1"/>
    <col min="5911" max="5911" width="11.140625" style="524" bestFit="1" customWidth="1"/>
    <col min="5912" max="6144" width="10.5703125" style="524"/>
    <col min="6145" max="6152" width="0" style="524" hidden="1" customWidth="1"/>
    <col min="6153" max="6155" width="3.7109375" style="524" customWidth="1"/>
    <col min="6156" max="6156" width="12.7109375" style="524" customWidth="1"/>
    <col min="6157" max="6157" width="47.42578125" style="524" customWidth="1"/>
    <col min="6158" max="6161" width="0" style="524" hidden="1" customWidth="1"/>
    <col min="6162" max="6162" width="11.7109375" style="524" customWidth="1"/>
    <col min="6163" max="6163" width="6.42578125" style="524" bestFit="1" customWidth="1"/>
    <col min="6164" max="6164" width="11.7109375" style="524" customWidth="1"/>
    <col min="6165" max="6165" width="0" style="524" hidden="1" customWidth="1"/>
    <col min="6166" max="6166" width="3.7109375" style="524" customWidth="1"/>
    <col min="6167" max="6167" width="11.140625" style="524" bestFit="1" customWidth="1"/>
    <col min="6168" max="6400" width="10.5703125" style="524"/>
    <col min="6401" max="6408" width="0" style="524" hidden="1" customWidth="1"/>
    <col min="6409" max="6411" width="3.7109375" style="524" customWidth="1"/>
    <col min="6412" max="6412" width="12.7109375" style="524" customWidth="1"/>
    <col min="6413" max="6413" width="47.42578125" style="524" customWidth="1"/>
    <col min="6414" max="6417" width="0" style="524" hidden="1" customWidth="1"/>
    <col min="6418" max="6418" width="11.7109375" style="524" customWidth="1"/>
    <col min="6419" max="6419" width="6.42578125" style="524" bestFit="1" customWidth="1"/>
    <col min="6420" max="6420" width="11.7109375" style="524" customWidth="1"/>
    <col min="6421" max="6421" width="0" style="524" hidden="1" customWidth="1"/>
    <col min="6422" max="6422" width="3.7109375" style="524" customWidth="1"/>
    <col min="6423" max="6423" width="11.140625" style="524" bestFit="1" customWidth="1"/>
    <col min="6424" max="6656" width="10.5703125" style="524"/>
    <col min="6657" max="6664" width="0" style="524" hidden="1" customWidth="1"/>
    <col min="6665" max="6667" width="3.7109375" style="524" customWidth="1"/>
    <col min="6668" max="6668" width="12.7109375" style="524" customWidth="1"/>
    <col min="6669" max="6669" width="47.42578125" style="524" customWidth="1"/>
    <col min="6670" max="6673" width="0" style="524" hidden="1" customWidth="1"/>
    <col min="6674" max="6674" width="11.7109375" style="524" customWidth="1"/>
    <col min="6675" max="6675" width="6.42578125" style="524" bestFit="1" customWidth="1"/>
    <col min="6676" max="6676" width="11.7109375" style="524" customWidth="1"/>
    <col min="6677" max="6677" width="0" style="524" hidden="1" customWidth="1"/>
    <col min="6678" max="6678" width="3.7109375" style="524" customWidth="1"/>
    <col min="6679" max="6679" width="11.140625" style="524" bestFit="1" customWidth="1"/>
    <col min="6680" max="6912" width="10.5703125" style="524"/>
    <col min="6913" max="6920" width="0" style="524" hidden="1" customWidth="1"/>
    <col min="6921" max="6923" width="3.7109375" style="524" customWidth="1"/>
    <col min="6924" max="6924" width="12.7109375" style="524" customWidth="1"/>
    <col min="6925" max="6925" width="47.42578125" style="524" customWidth="1"/>
    <col min="6926" max="6929" width="0" style="524" hidden="1" customWidth="1"/>
    <col min="6930" max="6930" width="11.7109375" style="524" customWidth="1"/>
    <col min="6931" max="6931" width="6.42578125" style="524" bestFit="1" customWidth="1"/>
    <col min="6932" max="6932" width="11.7109375" style="524" customWidth="1"/>
    <col min="6933" max="6933" width="0" style="524" hidden="1" customWidth="1"/>
    <col min="6934" max="6934" width="3.7109375" style="524" customWidth="1"/>
    <col min="6935" max="6935" width="11.140625" style="524" bestFit="1" customWidth="1"/>
    <col min="6936" max="7168" width="10.5703125" style="524"/>
    <col min="7169" max="7176" width="0" style="524" hidden="1" customWidth="1"/>
    <col min="7177" max="7179" width="3.7109375" style="524" customWidth="1"/>
    <col min="7180" max="7180" width="12.7109375" style="524" customWidth="1"/>
    <col min="7181" max="7181" width="47.42578125" style="524" customWidth="1"/>
    <col min="7182" max="7185" width="0" style="524" hidden="1" customWidth="1"/>
    <col min="7186" max="7186" width="11.7109375" style="524" customWidth="1"/>
    <col min="7187" max="7187" width="6.42578125" style="524" bestFit="1" customWidth="1"/>
    <col min="7188" max="7188" width="11.7109375" style="524" customWidth="1"/>
    <col min="7189" max="7189" width="0" style="524" hidden="1" customWidth="1"/>
    <col min="7190" max="7190" width="3.7109375" style="524" customWidth="1"/>
    <col min="7191" max="7191" width="11.140625" style="524" bestFit="1" customWidth="1"/>
    <col min="7192" max="7424" width="10.5703125" style="524"/>
    <col min="7425" max="7432" width="0" style="524" hidden="1" customWidth="1"/>
    <col min="7433" max="7435" width="3.7109375" style="524" customWidth="1"/>
    <col min="7436" max="7436" width="12.7109375" style="524" customWidth="1"/>
    <col min="7437" max="7437" width="47.42578125" style="524" customWidth="1"/>
    <col min="7438" max="7441" width="0" style="524" hidden="1" customWidth="1"/>
    <col min="7442" max="7442" width="11.7109375" style="524" customWidth="1"/>
    <col min="7443" max="7443" width="6.42578125" style="524" bestFit="1" customWidth="1"/>
    <col min="7444" max="7444" width="11.7109375" style="524" customWidth="1"/>
    <col min="7445" max="7445" width="0" style="524" hidden="1" customWidth="1"/>
    <col min="7446" max="7446" width="3.7109375" style="524" customWidth="1"/>
    <col min="7447" max="7447" width="11.140625" style="524" bestFit="1" customWidth="1"/>
    <col min="7448" max="7680" width="10.5703125" style="524"/>
    <col min="7681" max="7688" width="0" style="524" hidden="1" customWidth="1"/>
    <col min="7689" max="7691" width="3.7109375" style="524" customWidth="1"/>
    <col min="7692" max="7692" width="12.7109375" style="524" customWidth="1"/>
    <col min="7693" max="7693" width="47.42578125" style="524" customWidth="1"/>
    <col min="7694" max="7697" width="0" style="524" hidden="1" customWidth="1"/>
    <col min="7698" max="7698" width="11.7109375" style="524" customWidth="1"/>
    <col min="7699" max="7699" width="6.42578125" style="524" bestFit="1" customWidth="1"/>
    <col min="7700" max="7700" width="11.7109375" style="524" customWidth="1"/>
    <col min="7701" max="7701" width="0" style="524" hidden="1" customWidth="1"/>
    <col min="7702" max="7702" width="3.7109375" style="524" customWidth="1"/>
    <col min="7703" max="7703" width="11.140625" style="524" bestFit="1" customWidth="1"/>
    <col min="7704" max="7936" width="10.5703125" style="524"/>
    <col min="7937" max="7944" width="0" style="524" hidden="1" customWidth="1"/>
    <col min="7945" max="7947" width="3.7109375" style="524" customWidth="1"/>
    <col min="7948" max="7948" width="12.7109375" style="524" customWidth="1"/>
    <col min="7949" max="7949" width="47.42578125" style="524" customWidth="1"/>
    <col min="7950" max="7953" width="0" style="524" hidden="1" customWidth="1"/>
    <col min="7954" max="7954" width="11.7109375" style="524" customWidth="1"/>
    <col min="7955" max="7955" width="6.42578125" style="524" bestFit="1" customWidth="1"/>
    <col min="7956" max="7956" width="11.7109375" style="524" customWidth="1"/>
    <col min="7957" max="7957" width="0" style="524" hidden="1" customWidth="1"/>
    <col min="7958" max="7958" width="3.7109375" style="524" customWidth="1"/>
    <col min="7959" max="7959" width="11.140625" style="524" bestFit="1" customWidth="1"/>
    <col min="7960" max="8192" width="10.5703125" style="524"/>
    <col min="8193" max="8200" width="0" style="524" hidden="1" customWidth="1"/>
    <col min="8201" max="8203" width="3.7109375" style="524" customWidth="1"/>
    <col min="8204" max="8204" width="12.7109375" style="524" customWidth="1"/>
    <col min="8205" max="8205" width="47.42578125" style="524" customWidth="1"/>
    <col min="8206" max="8209" width="0" style="524" hidden="1" customWidth="1"/>
    <col min="8210" max="8210" width="11.7109375" style="524" customWidth="1"/>
    <col min="8211" max="8211" width="6.42578125" style="524" bestFit="1" customWidth="1"/>
    <col min="8212" max="8212" width="11.7109375" style="524" customWidth="1"/>
    <col min="8213" max="8213" width="0" style="524" hidden="1" customWidth="1"/>
    <col min="8214" max="8214" width="3.7109375" style="524" customWidth="1"/>
    <col min="8215" max="8215" width="11.140625" style="524" bestFit="1" customWidth="1"/>
    <col min="8216" max="8448" width="10.5703125" style="524"/>
    <col min="8449" max="8456" width="0" style="524" hidden="1" customWidth="1"/>
    <col min="8457" max="8459" width="3.7109375" style="524" customWidth="1"/>
    <col min="8460" max="8460" width="12.7109375" style="524" customWidth="1"/>
    <col min="8461" max="8461" width="47.42578125" style="524" customWidth="1"/>
    <col min="8462" max="8465" width="0" style="524" hidden="1" customWidth="1"/>
    <col min="8466" max="8466" width="11.7109375" style="524" customWidth="1"/>
    <col min="8467" max="8467" width="6.42578125" style="524" bestFit="1" customWidth="1"/>
    <col min="8468" max="8468" width="11.7109375" style="524" customWidth="1"/>
    <col min="8469" max="8469" width="0" style="524" hidden="1" customWidth="1"/>
    <col min="8470" max="8470" width="3.7109375" style="524" customWidth="1"/>
    <col min="8471" max="8471" width="11.140625" style="524" bestFit="1" customWidth="1"/>
    <col min="8472" max="8704" width="10.5703125" style="524"/>
    <col min="8705" max="8712" width="0" style="524" hidden="1" customWidth="1"/>
    <col min="8713" max="8715" width="3.7109375" style="524" customWidth="1"/>
    <col min="8716" max="8716" width="12.7109375" style="524" customWidth="1"/>
    <col min="8717" max="8717" width="47.42578125" style="524" customWidth="1"/>
    <col min="8718" max="8721" width="0" style="524" hidden="1" customWidth="1"/>
    <col min="8722" max="8722" width="11.7109375" style="524" customWidth="1"/>
    <col min="8723" max="8723" width="6.42578125" style="524" bestFit="1" customWidth="1"/>
    <col min="8724" max="8724" width="11.7109375" style="524" customWidth="1"/>
    <col min="8725" max="8725" width="0" style="524" hidden="1" customWidth="1"/>
    <col min="8726" max="8726" width="3.7109375" style="524" customWidth="1"/>
    <col min="8727" max="8727" width="11.140625" style="524" bestFit="1" customWidth="1"/>
    <col min="8728" max="8960" width="10.5703125" style="524"/>
    <col min="8961" max="8968" width="0" style="524" hidden="1" customWidth="1"/>
    <col min="8969" max="8971" width="3.7109375" style="524" customWidth="1"/>
    <col min="8972" max="8972" width="12.7109375" style="524" customWidth="1"/>
    <col min="8973" max="8973" width="47.42578125" style="524" customWidth="1"/>
    <col min="8974" max="8977" width="0" style="524" hidden="1" customWidth="1"/>
    <col min="8978" max="8978" width="11.7109375" style="524" customWidth="1"/>
    <col min="8979" max="8979" width="6.42578125" style="524" bestFit="1" customWidth="1"/>
    <col min="8980" max="8980" width="11.7109375" style="524" customWidth="1"/>
    <col min="8981" max="8981" width="0" style="524" hidden="1" customWidth="1"/>
    <col min="8982" max="8982" width="3.7109375" style="524" customWidth="1"/>
    <col min="8983" max="8983" width="11.140625" style="524" bestFit="1" customWidth="1"/>
    <col min="8984" max="9216" width="10.5703125" style="524"/>
    <col min="9217" max="9224" width="0" style="524" hidden="1" customWidth="1"/>
    <col min="9225" max="9227" width="3.7109375" style="524" customWidth="1"/>
    <col min="9228" max="9228" width="12.7109375" style="524" customWidth="1"/>
    <col min="9229" max="9229" width="47.42578125" style="524" customWidth="1"/>
    <col min="9230" max="9233" width="0" style="524" hidden="1" customWidth="1"/>
    <col min="9234" max="9234" width="11.7109375" style="524" customWidth="1"/>
    <col min="9235" max="9235" width="6.42578125" style="524" bestFit="1" customWidth="1"/>
    <col min="9236" max="9236" width="11.7109375" style="524" customWidth="1"/>
    <col min="9237" max="9237" width="0" style="524" hidden="1" customWidth="1"/>
    <col min="9238" max="9238" width="3.7109375" style="524" customWidth="1"/>
    <col min="9239" max="9239" width="11.140625" style="524" bestFit="1" customWidth="1"/>
    <col min="9240" max="9472" width="10.5703125" style="524"/>
    <col min="9473" max="9480" width="0" style="524" hidden="1" customWidth="1"/>
    <col min="9481" max="9483" width="3.7109375" style="524" customWidth="1"/>
    <col min="9484" max="9484" width="12.7109375" style="524" customWidth="1"/>
    <col min="9485" max="9485" width="47.42578125" style="524" customWidth="1"/>
    <col min="9486" max="9489" width="0" style="524" hidden="1" customWidth="1"/>
    <col min="9490" max="9490" width="11.7109375" style="524" customWidth="1"/>
    <col min="9491" max="9491" width="6.42578125" style="524" bestFit="1" customWidth="1"/>
    <col min="9492" max="9492" width="11.7109375" style="524" customWidth="1"/>
    <col min="9493" max="9493" width="0" style="524" hidden="1" customWidth="1"/>
    <col min="9494" max="9494" width="3.7109375" style="524" customWidth="1"/>
    <col min="9495" max="9495" width="11.140625" style="524" bestFit="1" customWidth="1"/>
    <col min="9496" max="9728" width="10.5703125" style="524"/>
    <col min="9729" max="9736" width="0" style="524" hidden="1" customWidth="1"/>
    <col min="9737" max="9739" width="3.7109375" style="524" customWidth="1"/>
    <col min="9740" max="9740" width="12.7109375" style="524" customWidth="1"/>
    <col min="9741" max="9741" width="47.42578125" style="524" customWidth="1"/>
    <col min="9742" max="9745" width="0" style="524" hidden="1" customWidth="1"/>
    <col min="9746" max="9746" width="11.7109375" style="524" customWidth="1"/>
    <col min="9747" max="9747" width="6.42578125" style="524" bestFit="1" customWidth="1"/>
    <col min="9748" max="9748" width="11.7109375" style="524" customWidth="1"/>
    <col min="9749" max="9749" width="0" style="524" hidden="1" customWidth="1"/>
    <col min="9750" max="9750" width="3.7109375" style="524" customWidth="1"/>
    <col min="9751" max="9751" width="11.140625" style="524" bestFit="1" customWidth="1"/>
    <col min="9752" max="9984" width="10.5703125" style="524"/>
    <col min="9985" max="9992" width="0" style="524" hidden="1" customWidth="1"/>
    <col min="9993" max="9995" width="3.7109375" style="524" customWidth="1"/>
    <col min="9996" max="9996" width="12.7109375" style="524" customWidth="1"/>
    <col min="9997" max="9997" width="47.42578125" style="524" customWidth="1"/>
    <col min="9998" max="10001" width="0" style="524" hidden="1" customWidth="1"/>
    <col min="10002" max="10002" width="11.7109375" style="524" customWidth="1"/>
    <col min="10003" max="10003" width="6.42578125" style="524" bestFit="1" customWidth="1"/>
    <col min="10004" max="10004" width="11.7109375" style="524" customWidth="1"/>
    <col min="10005" max="10005" width="0" style="524" hidden="1" customWidth="1"/>
    <col min="10006" max="10006" width="3.7109375" style="524" customWidth="1"/>
    <col min="10007" max="10007" width="11.140625" style="524" bestFit="1" customWidth="1"/>
    <col min="10008" max="10240" width="10.5703125" style="524"/>
    <col min="10241" max="10248" width="0" style="524" hidden="1" customWidth="1"/>
    <col min="10249" max="10251" width="3.7109375" style="524" customWidth="1"/>
    <col min="10252" max="10252" width="12.7109375" style="524" customWidth="1"/>
    <col min="10253" max="10253" width="47.42578125" style="524" customWidth="1"/>
    <col min="10254" max="10257" width="0" style="524" hidden="1" customWidth="1"/>
    <col min="10258" max="10258" width="11.7109375" style="524" customWidth="1"/>
    <col min="10259" max="10259" width="6.42578125" style="524" bestFit="1" customWidth="1"/>
    <col min="10260" max="10260" width="11.7109375" style="524" customWidth="1"/>
    <col min="10261" max="10261" width="0" style="524" hidden="1" customWidth="1"/>
    <col min="10262" max="10262" width="3.7109375" style="524" customWidth="1"/>
    <col min="10263" max="10263" width="11.140625" style="524" bestFit="1" customWidth="1"/>
    <col min="10264" max="10496" width="10.5703125" style="524"/>
    <col min="10497" max="10504" width="0" style="524" hidden="1" customWidth="1"/>
    <col min="10505" max="10507" width="3.7109375" style="524" customWidth="1"/>
    <col min="10508" max="10508" width="12.7109375" style="524" customWidth="1"/>
    <col min="10509" max="10509" width="47.42578125" style="524" customWidth="1"/>
    <col min="10510" max="10513" width="0" style="524" hidden="1" customWidth="1"/>
    <col min="10514" max="10514" width="11.7109375" style="524" customWidth="1"/>
    <col min="10515" max="10515" width="6.42578125" style="524" bestFit="1" customWidth="1"/>
    <col min="10516" max="10516" width="11.7109375" style="524" customWidth="1"/>
    <col min="10517" max="10517" width="0" style="524" hidden="1" customWidth="1"/>
    <col min="10518" max="10518" width="3.7109375" style="524" customWidth="1"/>
    <col min="10519" max="10519" width="11.140625" style="524" bestFit="1" customWidth="1"/>
    <col min="10520" max="10752" width="10.5703125" style="524"/>
    <col min="10753" max="10760" width="0" style="524" hidden="1" customWidth="1"/>
    <col min="10761" max="10763" width="3.7109375" style="524" customWidth="1"/>
    <col min="10764" max="10764" width="12.7109375" style="524" customWidth="1"/>
    <col min="10765" max="10765" width="47.42578125" style="524" customWidth="1"/>
    <col min="10766" max="10769" width="0" style="524" hidden="1" customWidth="1"/>
    <col min="10770" max="10770" width="11.7109375" style="524" customWidth="1"/>
    <col min="10771" max="10771" width="6.42578125" style="524" bestFit="1" customWidth="1"/>
    <col min="10772" max="10772" width="11.7109375" style="524" customWidth="1"/>
    <col min="10773" max="10773" width="0" style="524" hidden="1" customWidth="1"/>
    <col min="10774" max="10774" width="3.7109375" style="524" customWidth="1"/>
    <col min="10775" max="10775" width="11.140625" style="524" bestFit="1" customWidth="1"/>
    <col min="10776" max="11008" width="10.5703125" style="524"/>
    <col min="11009" max="11016" width="0" style="524" hidden="1" customWidth="1"/>
    <col min="11017" max="11019" width="3.7109375" style="524" customWidth="1"/>
    <col min="11020" max="11020" width="12.7109375" style="524" customWidth="1"/>
    <col min="11021" max="11021" width="47.42578125" style="524" customWidth="1"/>
    <col min="11022" max="11025" width="0" style="524" hidden="1" customWidth="1"/>
    <col min="11026" max="11026" width="11.7109375" style="524" customWidth="1"/>
    <col min="11027" max="11027" width="6.42578125" style="524" bestFit="1" customWidth="1"/>
    <col min="11028" max="11028" width="11.7109375" style="524" customWidth="1"/>
    <col min="11029" max="11029" width="0" style="524" hidden="1" customWidth="1"/>
    <col min="11030" max="11030" width="3.7109375" style="524" customWidth="1"/>
    <col min="11031" max="11031" width="11.140625" style="524" bestFit="1" customWidth="1"/>
    <col min="11032" max="11264" width="10.5703125" style="524"/>
    <col min="11265" max="11272" width="0" style="524" hidden="1" customWidth="1"/>
    <col min="11273" max="11275" width="3.7109375" style="524" customWidth="1"/>
    <col min="11276" max="11276" width="12.7109375" style="524" customWidth="1"/>
    <col min="11277" max="11277" width="47.42578125" style="524" customWidth="1"/>
    <col min="11278" max="11281" width="0" style="524" hidden="1" customWidth="1"/>
    <col min="11282" max="11282" width="11.7109375" style="524" customWidth="1"/>
    <col min="11283" max="11283" width="6.42578125" style="524" bestFit="1" customWidth="1"/>
    <col min="11284" max="11284" width="11.7109375" style="524" customWidth="1"/>
    <col min="11285" max="11285" width="0" style="524" hidden="1" customWidth="1"/>
    <col min="11286" max="11286" width="3.7109375" style="524" customWidth="1"/>
    <col min="11287" max="11287" width="11.140625" style="524" bestFit="1" customWidth="1"/>
    <col min="11288" max="11520" width="10.5703125" style="524"/>
    <col min="11521" max="11528" width="0" style="524" hidden="1" customWidth="1"/>
    <col min="11529" max="11531" width="3.7109375" style="524" customWidth="1"/>
    <col min="11532" max="11532" width="12.7109375" style="524" customWidth="1"/>
    <col min="11533" max="11533" width="47.42578125" style="524" customWidth="1"/>
    <col min="11534" max="11537" width="0" style="524" hidden="1" customWidth="1"/>
    <col min="11538" max="11538" width="11.7109375" style="524" customWidth="1"/>
    <col min="11539" max="11539" width="6.42578125" style="524" bestFit="1" customWidth="1"/>
    <col min="11540" max="11540" width="11.7109375" style="524" customWidth="1"/>
    <col min="11541" max="11541" width="0" style="524" hidden="1" customWidth="1"/>
    <col min="11542" max="11542" width="3.7109375" style="524" customWidth="1"/>
    <col min="11543" max="11543" width="11.140625" style="524" bestFit="1" customWidth="1"/>
    <col min="11544" max="11776" width="10.5703125" style="524"/>
    <col min="11777" max="11784" width="0" style="524" hidden="1" customWidth="1"/>
    <col min="11785" max="11787" width="3.7109375" style="524" customWidth="1"/>
    <col min="11788" max="11788" width="12.7109375" style="524" customWidth="1"/>
    <col min="11789" max="11789" width="47.42578125" style="524" customWidth="1"/>
    <col min="11790" max="11793" width="0" style="524" hidden="1" customWidth="1"/>
    <col min="11794" max="11794" width="11.7109375" style="524" customWidth="1"/>
    <col min="11795" max="11795" width="6.42578125" style="524" bestFit="1" customWidth="1"/>
    <col min="11796" max="11796" width="11.7109375" style="524" customWidth="1"/>
    <col min="11797" max="11797" width="0" style="524" hidden="1" customWidth="1"/>
    <col min="11798" max="11798" width="3.7109375" style="524" customWidth="1"/>
    <col min="11799" max="11799" width="11.140625" style="524" bestFit="1" customWidth="1"/>
    <col min="11800" max="12032" width="10.5703125" style="524"/>
    <col min="12033" max="12040" width="0" style="524" hidden="1" customWidth="1"/>
    <col min="12041" max="12043" width="3.7109375" style="524" customWidth="1"/>
    <col min="12044" max="12044" width="12.7109375" style="524" customWidth="1"/>
    <col min="12045" max="12045" width="47.42578125" style="524" customWidth="1"/>
    <col min="12046" max="12049" width="0" style="524" hidden="1" customWidth="1"/>
    <col min="12050" max="12050" width="11.7109375" style="524" customWidth="1"/>
    <col min="12051" max="12051" width="6.42578125" style="524" bestFit="1" customWidth="1"/>
    <col min="12052" max="12052" width="11.7109375" style="524" customWidth="1"/>
    <col min="12053" max="12053" width="0" style="524" hidden="1" customWidth="1"/>
    <col min="12054" max="12054" width="3.7109375" style="524" customWidth="1"/>
    <col min="12055" max="12055" width="11.140625" style="524" bestFit="1" customWidth="1"/>
    <col min="12056" max="12288" width="10.5703125" style="524"/>
    <col min="12289" max="12296" width="0" style="524" hidden="1" customWidth="1"/>
    <col min="12297" max="12299" width="3.7109375" style="524" customWidth="1"/>
    <col min="12300" max="12300" width="12.7109375" style="524" customWidth="1"/>
    <col min="12301" max="12301" width="47.42578125" style="524" customWidth="1"/>
    <col min="12302" max="12305" width="0" style="524" hidden="1" customWidth="1"/>
    <col min="12306" max="12306" width="11.7109375" style="524" customWidth="1"/>
    <col min="12307" max="12307" width="6.42578125" style="524" bestFit="1" customWidth="1"/>
    <col min="12308" max="12308" width="11.7109375" style="524" customWidth="1"/>
    <col min="12309" max="12309" width="0" style="524" hidden="1" customWidth="1"/>
    <col min="12310" max="12310" width="3.7109375" style="524" customWidth="1"/>
    <col min="12311" max="12311" width="11.140625" style="524" bestFit="1" customWidth="1"/>
    <col min="12312" max="12544" width="10.5703125" style="524"/>
    <col min="12545" max="12552" width="0" style="524" hidden="1" customWidth="1"/>
    <col min="12553" max="12555" width="3.7109375" style="524" customWidth="1"/>
    <col min="12556" max="12556" width="12.7109375" style="524" customWidth="1"/>
    <col min="12557" max="12557" width="47.42578125" style="524" customWidth="1"/>
    <col min="12558" max="12561" width="0" style="524" hidden="1" customWidth="1"/>
    <col min="12562" max="12562" width="11.7109375" style="524" customWidth="1"/>
    <col min="12563" max="12563" width="6.42578125" style="524" bestFit="1" customWidth="1"/>
    <col min="12564" max="12564" width="11.7109375" style="524" customWidth="1"/>
    <col min="12565" max="12565" width="0" style="524" hidden="1" customWidth="1"/>
    <col min="12566" max="12566" width="3.7109375" style="524" customWidth="1"/>
    <col min="12567" max="12567" width="11.140625" style="524" bestFit="1" customWidth="1"/>
    <col min="12568" max="12800" width="10.5703125" style="524"/>
    <col min="12801" max="12808" width="0" style="524" hidden="1" customWidth="1"/>
    <col min="12809" max="12811" width="3.7109375" style="524" customWidth="1"/>
    <col min="12812" max="12812" width="12.7109375" style="524" customWidth="1"/>
    <col min="12813" max="12813" width="47.42578125" style="524" customWidth="1"/>
    <col min="12814" max="12817" width="0" style="524" hidden="1" customWidth="1"/>
    <col min="12818" max="12818" width="11.7109375" style="524" customWidth="1"/>
    <col min="12819" max="12819" width="6.42578125" style="524" bestFit="1" customWidth="1"/>
    <col min="12820" max="12820" width="11.7109375" style="524" customWidth="1"/>
    <col min="12821" max="12821" width="0" style="524" hidden="1" customWidth="1"/>
    <col min="12822" max="12822" width="3.7109375" style="524" customWidth="1"/>
    <col min="12823" max="12823" width="11.140625" style="524" bestFit="1" customWidth="1"/>
    <col min="12824" max="13056" width="10.5703125" style="524"/>
    <col min="13057" max="13064" width="0" style="524" hidden="1" customWidth="1"/>
    <col min="13065" max="13067" width="3.7109375" style="524" customWidth="1"/>
    <col min="13068" max="13068" width="12.7109375" style="524" customWidth="1"/>
    <col min="13069" max="13069" width="47.42578125" style="524" customWidth="1"/>
    <col min="13070" max="13073" width="0" style="524" hidden="1" customWidth="1"/>
    <col min="13074" max="13074" width="11.7109375" style="524" customWidth="1"/>
    <col min="13075" max="13075" width="6.42578125" style="524" bestFit="1" customWidth="1"/>
    <col min="13076" max="13076" width="11.7109375" style="524" customWidth="1"/>
    <col min="13077" max="13077" width="0" style="524" hidden="1" customWidth="1"/>
    <col min="13078" max="13078" width="3.7109375" style="524" customWidth="1"/>
    <col min="13079" max="13079" width="11.140625" style="524" bestFit="1" customWidth="1"/>
    <col min="13080" max="13312" width="10.5703125" style="524"/>
    <col min="13313" max="13320" width="0" style="524" hidden="1" customWidth="1"/>
    <col min="13321" max="13323" width="3.7109375" style="524" customWidth="1"/>
    <col min="13324" max="13324" width="12.7109375" style="524" customWidth="1"/>
    <col min="13325" max="13325" width="47.42578125" style="524" customWidth="1"/>
    <col min="13326" max="13329" width="0" style="524" hidden="1" customWidth="1"/>
    <col min="13330" max="13330" width="11.7109375" style="524" customWidth="1"/>
    <col min="13331" max="13331" width="6.42578125" style="524" bestFit="1" customWidth="1"/>
    <col min="13332" max="13332" width="11.7109375" style="524" customWidth="1"/>
    <col min="13333" max="13333" width="0" style="524" hidden="1" customWidth="1"/>
    <col min="13334" max="13334" width="3.7109375" style="524" customWidth="1"/>
    <col min="13335" max="13335" width="11.140625" style="524" bestFit="1" customWidth="1"/>
    <col min="13336" max="13568" width="10.5703125" style="524"/>
    <col min="13569" max="13576" width="0" style="524" hidden="1" customWidth="1"/>
    <col min="13577" max="13579" width="3.7109375" style="524" customWidth="1"/>
    <col min="13580" max="13580" width="12.7109375" style="524" customWidth="1"/>
    <col min="13581" max="13581" width="47.42578125" style="524" customWidth="1"/>
    <col min="13582" max="13585" width="0" style="524" hidden="1" customWidth="1"/>
    <col min="13586" max="13586" width="11.7109375" style="524" customWidth="1"/>
    <col min="13587" max="13587" width="6.42578125" style="524" bestFit="1" customWidth="1"/>
    <col min="13588" max="13588" width="11.7109375" style="524" customWidth="1"/>
    <col min="13589" max="13589" width="0" style="524" hidden="1" customWidth="1"/>
    <col min="13590" max="13590" width="3.7109375" style="524" customWidth="1"/>
    <col min="13591" max="13591" width="11.140625" style="524" bestFit="1" customWidth="1"/>
    <col min="13592" max="13824" width="10.5703125" style="524"/>
    <col min="13825" max="13832" width="0" style="524" hidden="1" customWidth="1"/>
    <col min="13833" max="13835" width="3.7109375" style="524" customWidth="1"/>
    <col min="13836" max="13836" width="12.7109375" style="524" customWidth="1"/>
    <col min="13837" max="13837" width="47.42578125" style="524" customWidth="1"/>
    <col min="13838" max="13841" width="0" style="524" hidden="1" customWidth="1"/>
    <col min="13842" max="13842" width="11.7109375" style="524" customWidth="1"/>
    <col min="13843" max="13843" width="6.42578125" style="524" bestFit="1" customWidth="1"/>
    <col min="13844" max="13844" width="11.7109375" style="524" customWidth="1"/>
    <col min="13845" max="13845" width="0" style="524" hidden="1" customWidth="1"/>
    <col min="13846" max="13846" width="3.7109375" style="524" customWidth="1"/>
    <col min="13847" max="13847" width="11.140625" style="524" bestFit="1" customWidth="1"/>
    <col min="13848" max="14080" width="10.5703125" style="524"/>
    <col min="14081" max="14088" width="0" style="524" hidden="1" customWidth="1"/>
    <col min="14089" max="14091" width="3.7109375" style="524" customWidth="1"/>
    <col min="14092" max="14092" width="12.7109375" style="524" customWidth="1"/>
    <col min="14093" max="14093" width="47.42578125" style="524" customWidth="1"/>
    <col min="14094" max="14097" width="0" style="524" hidden="1" customWidth="1"/>
    <col min="14098" max="14098" width="11.7109375" style="524" customWidth="1"/>
    <col min="14099" max="14099" width="6.42578125" style="524" bestFit="1" customWidth="1"/>
    <col min="14100" max="14100" width="11.7109375" style="524" customWidth="1"/>
    <col min="14101" max="14101" width="0" style="524" hidden="1" customWidth="1"/>
    <col min="14102" max="14102" width="3.7109375" style="524" customWidth="1"/>
    <col min="14103" max="14103" width="11.140625" style="524" bestFit="1" customWidth="1"/>
    <col min="14104" max="14336" width="10.5703125" style="524"/>
    <col min="14337" max="14344" width="0" style="524" hidden="1" customWidth="1"/>
    <col min="14345" max="14347" width="3.7109375" style="524" customWidth="1"/>
    <col min="14348" max="14348" width="12.7109375" style="524" customWidth="1"/>
    <col min="14349" max="14349" width="47.42578125" style="524" customWidth="1"/>
    <col min="14350" max="14353" width="0" style="524" hidden="1" customWidth="1"/>
    <col min="14354" max="14354" width="11.7109375" style="524" customWidth="1"/>
    <col min="14355" max="14355" width="6.42578125" style="524" bestFit="1" customWidth="1"/>
    <col min="14356" max="14356" width="11.7109375" style="524" customWidth="1"/>
    <col min="14357" max="14357" width="0" style="524" hidden="1" customWidth="1"/>
    <col min="14358" max="14358" width="3.7109375" style="524" customWidth="1"/>
    <col min="14359" max="14359" width="11.140625" style="524" bestFit="1" customWidth="1"/>
    <col min="14360" max="14592" width="10.5703125" style="524"/>
    <col min="14593" max="14600" width="0" style="524" hidden="1" customWidth="1"/>
    <col min="14601" max="14603" width="3.7109375" style="524" customWidth="1"/>
    <col min="14604" max="14604" width="12.7109375" style="524" customWidth="1"/>
    <col min="14605" max="14605" width="47.42578125" style="524" customWidth="1"/>
    <col min="14606" max="14609" width="0" style="524" hidden="1" customWidth="1"/>
    <col min="14610" max="14610" width="11.7109375" style="524" customWidth="1"/>
    <col min="14611" max="14611" width="6.42578125" style="524" bestFit="1" customWidth="1"/>
    <col min="14612" max="14612" width="11.7109375" style="524" customWidth="1"/>
    <col min="14613" max="14613" width="0" style="524" hidden="1" customWidth="1"/>
    <col min="14614" max="14614" width="3.7109375" style="524" customWidth="1"/>
    <col min="14615" max="14615" width="11.140625" style="524" bestFit="1" customWidth="1"/>
    <col min="14616" max="14848" width="10.5703125" style="524"/>
    <col min="14849" max="14856" width="0" style="524" hidden="1" customWidth="1"/>
    <col min="14857" max="14859" width="3.7109375" style="524" customWidth="1"/>
    <col min="14860" max="14860" width="12.7109375" style="524" customWidth="1"/>
    <col min="14861" max="14861" width="47.42578125" style="524" customWidth="1"/>
    <col min="14862" max="14865" width="0" style="524" hidden="1" customWidth="1"/>
    <col min="14866" max="14866" width="11.7109375" style="524" customWidth="1"/>
    <col min="14867" max="14867" width="6.42578125" style="524" bestFit="1" customWidth="1"/>
    <col min="14868" max="14868" width="11.7109375" style="524" customWidth="1"/>
    <col min="14869" max="14869" width="0" style="524" hidden="1" customWidth="1"/>
    <col min="14870" max="14870" width="3.7109375" style="524" customWidth="1"/>
    <col min="14871" max="14871" width="11.140625" style="524" bestFit="1" customWidth="1"/>
    <col min="14872" max="15104" width="10.5703125" style="524"/>
    <col min="15105" max="15112" width="0" style="524" hidden="1" customWidth="1"/>
    <col min="15113" max="15115" width="3.7109375" style="524" customWidth="1"/>
    <col min="15116" max="15116" width="12.7109375" style="524" customWidth="1"/>
    <col min="15117" max="15117" width="47.42578125" style="524" customWidth="1"/>
    <col min="15118" max="15121" width="0" style="524" hidden="1" customWidth="1"/>
    <col min="15122" max="15122" width="11.7109375" style="524" customWidth="1"/>
    <col min="15123" max="15123" width="6.42578125" style="524" bestFit="1" customWidth="1"/>
    <col min="15124" max="15124" width="11.7109375" style="524" customWidth="1"/>
    <col min="15125" max="15125" width="0" style="524" hidden="1" customWidth="1"/>
    <col min="15126" max="15126" width="3.7109375" style="524" customWidth="1"/>
    <col min="15127" max="15127" width="11.140625" style="524" bestFit="1" customWidth="1"/>
    <col min="15128" max="15360" width="10.5703125" style="524"/>
    <col min="15361" max="15368" width="0" style="524" hidden="1" customWidth="1"/>
    <col min="15369" max="15371" width="3.7109375" style="524" customWidth="1"/>
    <col min="15372" max="15372" width="12.7109375" style="524" customWidth="1"/>
    <col min="15373" max="15373" width="47.42578125" style="524" customWidth="1"/>
    <col min="15374" max="15377" width="0" style="524" hidden="1" customWidth="1"/>
    <col min="15378" max="15378" width="11.7109375" style="524" customWidth="1"/>
    <col min="15379" max="15379" width="6.42578125" style="524" bestFit="1" customWidth="1"/>
    <col min="15380" max="15380" width="11.7109375" style="524" customWidth="1"/>
    <col min="15381" max="15381" width="0" style="524" hidden="1" customWidth="1"/>
    <col min="15382" max="15382" width="3.7109375" style="524" customWidth="1"/>
    <col min="15383" max="15383" width="11.140625" style="524" bestFit="1" customWidth="1"/>
    <col min="15384" max="15616" width="10.5703125" style="524"/>
    <col min="15617" max="15624" width="0" style="524" hidden="1" customWidth="1"/>
    <col min="15625" max="15627" width="3.7109375" style="524" customWidth="1"/>
    <col min="15628" max="15628" width="12.7109375" style="524" customWidth="1"/>
    <col min="15629" max="15629" width="47.42578125" style="524" customWidth="1"/>
    <col min="15630" max="15633" width="0" style="524" hidden="1" customWidth="1"/>
    <col min="15634" max="15634" width="11.7109375" style="524" customWidth="1"/>
    <col min="15635" max="15635" width="6.42578125" style="524" bestFit="1" customWidth="1"/>
    <col min="15636" max="15636" width="11.7109375" style="524" customWidth="1"/>
    <col min="15637" max="15637" width="0" style="524" hidden="1" customWidth="1"/>
    <col min="15638" max="15638" width="3.7109375" style="524" customWidth="1"/>
    <col min="15639" max="15639" width="11.140625" style="524" bestFit="1" customWidth="1"/>
    <col min="15640" max="15872" width="10.5703125" style="524"/>
    <col min="15873" max="15880" width="0" style="524" hidden="1" customWidth="1"/>
    <col min="15881" max="15883" width="3.7109375" style="524" customWidth="1"/>
    <col min="15884" max="15884" width="12.7109375" style="524" customWidth="1"/>
    <col min="15885" max="15885" width="47.42578125" style="524" customWidth="1"/>
    <col min="15886" max="15889" width="0" style="524" hidden="1" customWidth="1"/>
    <col min="15890" max="15890" width="11.7109375" style="524" customWidth="1"/>
    <col min="15891" max="15891" width="6.42578125" style="524" bestFit="1" customWidth="1"/>
    <col min="15892" max="15892" width="11.7109375" style="524" customWidth="1"/>
    <col min="15893" max="15893" width="0" style="524" hidden="1" customWidth="1"/>
    <col min="15894" max="15894" width="3.7109375" style="524" customWidth="1"/>
    <col min="15895" max="15895" width="11.140625" style="524" bestFit="1" customWidth="1"/>
    <col min="15896" max="16128" width="10.5703125" style="524"/>
    <col min="16129" max="16136" width="0" style="524" hidden="1" customWidth="1"/>
    <col min="16137" max="16139" width="3.7109375" style="524" customWidth="1"/>
    <col min="16140" max="16140" width="12.7109375" style="524" customWidth="1"/>
    <col min="16141" max="16141" width="47.42578125" style="524" customWidth="1"/>
    <col min="16142" max="16145" width="0" style="524" hidden="1" customWidth="1"/>
    <col min="16146" max="16146" width="11.7109375" style="524" customWidth="1"/>
    <col min="16147" max="16147" width="6.42578125" style="524" bestFit="1" customWidth="1"/>
    <col min="16148" max="16148" width="11.7109375" style="524" customWidth="1"/>
    <col min="16149" max="16149" width="0" style="524" hidden="1" customWidth="1"/>
    <col min="16150" max="16150" width="3.7109375" style="524" customWidth="1"/>
    <col min="16151" max="16151" width="11.140625" style="524" bestFit="1" customWidth="1"/>
    <col min="16152" max="16384" width="10.5703125" style="524"/>
  </cols>
  <sheetData>
    <row r="1" spans="1:35" ht="14.25" hidden="1" customHeight="1"/>
    <row r="2" spans="1:35" ht="14.25" hidden="1" customHeight="1"/>
    <row r="3" spans="1:35" ht="14.25" hidden="1" customHeight="1"/>
    <row r="4" spans="1:35" ht="3" customHeight="1">
      <c r="J4" s="530"/>
      <c r="K4" s="530"/>
      <c r="L4" s="525"/>
      <c r="M4" s="525"/>
      <c r="N4" s="525"/>
      <c r="O4" s="533"/>
      <c r="P4" s="533"/>
      <c r="Q4" s="533"/>
      <c r="R4" s="533"/>
      <c r="S4" s="533"/>
      <c r="T4" s="533"/>
      <c r="U4" s="525"/>
    </row>
    <row r="5" spans="1:35" ht="22.5" customHeight="1">
      <c r="J5" s="530"/>
      <c r="K5" s="530"/>
      <c r="L5" s="1227" t="s">
        <v>658</v>
      </c>
      <c r="M5" s="1227"/>
      <c r="N5" s="1227"/>
      <c r="O5" s="1227"/>
      <c r="P5" s="1227"/>
      <c r="Q5" s="1227"/>
      <c r="R5" s="1227"/>
      <c r="S5" s="1227"/>
      <c r="T5" s="1227"/>
      <c r="U5" s="580"/>
    </row>
    <row r="6" spans="1:35" ht="3" customHeight="1">
      <c r="J6" s="530"/>
      <c r="K6" s="530"/>
      <c r="L6" s="525"/>
      <c r="M6" s="525"/>
      <c r="N6" s="525"/>
      <c r="O6" s="529"/>
      <c r="P6" s="529"/>
      <c r="Q6" s="529"/>
      <c r="R6" s="529"/>
      <c r="S6" s="529"/>
      <c r="T6" s="529"/>
      <c r="U6" s="525"/>
    </row>
    <row r="7" spans="1:35" s="571" customFormat="1" ht="22.5">
      <c r="A7" s="591"/>
      <c r="B7" s="591"/>
      <c r="C7" s="591"/>
      <c r="D7" s="591"/>
      <c r="E7" s="591"/>
      <c r="F7" s="591"/>
      <c r="G7" s="591"/>
      <c r="H7" s="591"/>
      <c r="L7" s="500"/>
      <c r="M7" s="618" t="s">
        <v>502</v>
      </c>
      <c r="N7" s="667"/>
      <c r="O7" s="1262" t="str">
        <f>IF(NameOrPr_ch="",IF(NameOrPr="","",NameOrPr),NameOrPr_ch)</f>
        <v>Комитет по тарифам и ценовой политике ЛО</v>
      </c>
      <c r="P7" s="1263"/>
      <c r="Q7" s="1263"/>
      <c r="R7" s="1263"/>
      <c r="S7" s="1263"/>
      <c r="T7" s="1264"/>
      <c r="U7" s="668"/>
      <c r="X7" s="591"/>
      <c r="Y7" s="591"/>
      <c r="Z7" s="591"/>
      <c r="AA7" s="591"/>
      <c r="AB7" s="591"/>
      <c r="AC7" s="591"/>
      <c r="AD7" s="591"/>
      <c r="AE7" s="591"/>
      <c r="AF7" s="591"/>
      <c r="AG7" s="591"/>
      <c r="AH7" s="591"/>
      <c r="AI7" s="591"/>
    </row>
    <row r="8" spans="1:35" s="571" customFormat="1" ht="18.75">
      <c r="A8" s="591"/>
      <c r="B8" s="591"/>
      <c r="C8" s="591"/>
      <c r="D8" s="591"/>
      <c r="E8" s="591"/>
      <c r="F8" s="591"/>
      <c r="G8" s="591"/>
      <c r="H8" s="591"/>
      <c r="L8" s="500"/>
      <c r="M8" s="618" t="s">
        <v>597</v>
      </c>
      <c r="N8" s="667"/>
      <c r="O8" s="1262" t="str">
        <f>IF(datePr_ch="",IF(datePr="","",datePr),datePr_ch)</f>
        <v>08.12.2021</v>
      </c>
      <c r="P8" s="1263"/>
      <c r="Q8" s="1263"/>
      <c r="R8" s="1263"/>
      <c r="S8" s="1263"/>
      <c r="T8" s="1264"/>
      <c r="U8" s="668"/>
      <c r="X8" s="591"/>
      <c r="Y8" s="591"/>
      <c r="Z8" s="591"/>
      <c r="AA8" s="591"/>
      <c r="AB8" s="591"/>
      <c r="AC8" s="591"/>
      <c r="AD8" s="591"/>
      <c r="AE8" s="591"/>
      <c r="AF8" s="591"/>
      <c r="AG8" s="591"/>
      <c r="AH8" s="591"/>
      <c r="AI8" s="591"/>
    </row>
    <row r="9" spans="1:35" s="571" customFormat="1" ht="18.75">
      <c r="A9" s="591"/>
      <c r="B9" s="591"/>
      <c r="C9" s="591"/>
      <c r="D9" s="591"/>
      <c r="E9" s="591"/>
      <c r="F9" s="591"/>
      <c r="G9" s="591"/>
      <c r="H9" s="591"/>
      <c r="L9" s="553"/>
      <c r="M9" s="618" t="s">
        <v>596</v>
      </c>
      <c r="N9" s="667"/>
      <c r="O9" s="1262" t="str">
        <f>IF(numberPr_ch="",IF(numberPr="","",numberPr),numberPr_ch)</f>
        <v>№318-п от 08.12.2021 г.; №555-п от 20.12.2021 г.</v>
      </c>
      <c r="P9" s="1263"/>
      <c r="Q9" s="1263"/>
      <c r="R9" s="1263"/>
      <c r="S9" s="1263"/>
      <c r="T9" s="1264"/>
      <c r="U9" s="668"/>
      <c r="X9" s="591"/>
      <c r="Y9" s="591"/>
      <c r="Z9" s="591"/>
      <c r="AA9" s="591"/>
      <c r="AB9" s="591"/>
      <c r="AC9" s="591"/>
      <c r="AD9" s="591"/>
      <c r="AE9" s="591"/>
      <c r="AF9" s="591"/>
      <c r="AG9" s="591"/>
      <c r="AH9" s="591"/>
      <c r="AI9" s="591"/>
    </row>
    <row r="10" spans="1:35" s="571" customFormat="1" ht="18.75">
      <c r="A10" s="591"/>
      <c r="B10" s="591"/>
      <c r="C10" s="591"/>
      <c r="D10" s="591"/>
      <c r="E10" s="591"/>
      <c r="F10" s="591"/>
      <c r="G10" s="591"/>
      <c r="H10" s="591"/>
      <c r="L10" s="553"/>
      <c r="M10" s="618" t="s">
        <v>501</v>
      </c>
      <c r="N10" s="667"/>
      <c r="O10" s="1262" t="str">
        <f>IF(IstPub_ch="",IF(IstPub="","",IstPub),IstPub_ch)</f>
        <v>http://bptr.lenreg.ru</v>
      </c>
      <c r="P10" s="1263"/>
      <c r="Q10" s="1263"/>
      <c r="R10" s="1263"/>
      <c r="S10" s="1263"/>
      <c r="T10" s="1264"/>
      <c r="U10" s="668"/>
      <c r="X10" s="591"/>
      <c r="Y10" s="591"/>
      <c r="Z10" s="591"/>
      <c r="AA10" s="591"/>
      <c r="AB10" s="591"/>
      <c r="AC10" s="591"/>
      <c r="AD10" s="591"/>
      <c r="AE10" s="591"/>
      <c r="AF10" s="591"/>
      <c r="AG10" s="591"/>
      <c r="AH10" s="591"/>
      <c r="AI10" s="591"/>
    </row>
    <row r="11" spans="1:35" s="571" customFormat="1" ht="11.25" hidden="1" customHeight="1">
      <c r="A11" s="591"/>
      <c r="B11" s="591"/>
      <c r="C11" s="591"/>
      <c r="D11" s="591"/>
      <c r="E11" s="591"/>
      <c r="F11" s="591"/>
      <c r="G11" s="591"/>
      <c r="H11" s="591"/>
      <c r="L11" s="1228"/>
      <c r="M11" s="1228"/>
      <c r="N11" s="567"/>
      <c r="O11" s="1265"/>
      <c r="P11" s="1265"/>
      <c r="Q11" s="1265"/>
      <c r="R11" s="1265"/>
      <c r="S11" s="1265"/>
      <c r="T11" s="1265"/>
      <c r="U11" s="589" t="s">
        <v>373</v>
      </c>
      <c r="X11" s="591"/>
      <c r="Y11" s="591"/>
      <c r="Z11" s="591"/>
      <c r="AA11" s="591"/>
      <c r="AB11" s="591"/>
      <c r="AC11" s="591"/>
      <c r="AD11" s="591"/>
      <c r="AE11" s="591"/>
      <c r="AF11" s="591"/>
      <c r="AG11" s="591"/>
      <c r="AH11" s="591"/>
      <c r="AI11" s="591"/>
    </row>
    <row r="12" spans="1:35">
      <c r="J12" s="530"/>
      <c r="K12" s="530"/>
      <c r="L12" s="525"/>
      <c r="M12" s="525"/>
      <c r="N12" s="525"/>
      <c r="O12" s="1261"/>
      <c r="P12" s="1261"/>
      <c r="Q12" s="1261"/>
      <c r="R12" s="1261"/>
      <c r="S12" s="1261"/>
      <c r="T12" s="1261"/>
      <c r="U12" s="1261"/>
    </row>
    <row r="13" spans="1:35" ht="14.25" customHeight="1">
      <c r="J13" s="530"/>
      <c r="K13" s="530"/>
      <c r="L13" s="1161" t="s">
        <v>454</v>
      </c>
      <c r="M13" s="1161"/>
      <c r="N13" s="1161"/>
      <c r="O13" s="1161"/>
      <c r="P13" s="1161"/>
      <c r="Q13" s="1161"/>
      <c r="R13" s="1161"/>
      <c r="S13" s="1161"/>
      <c r="T13" s="1161"/>
      <c r="U13" s="1161"/>
      <c r="V13" s="1161"/>
      <c r="W13" s="1161" t="s">
        <v>455</v>
      </c>
    </row>
    <row r="14" spans="1:35" ht="14.25" customHeight="1">
      <c r="J14" s="530"/>
      <c r="K14" s="530"/>
      <c r="L14" s="1240" t="s">
        <v>92</v>
      </c>
      <c r="M14" s="1240" t="s">
        <v>640</v>
      </c>
      <c r="N14" s="522"/>
      <c r="O14" s="1241" t="s">
        <v>642</v>
      </c>
      <c r="P14" s="1242"/>
      <c r="Q14" s="1242"/>
      <c r="R14" s="1242"/>
      <c r="S14" s="1242"/>
      <c r="T14" s="1243"/>
      <c r="U14" s="1224" t="s">
        <v>341</v>
      </c>
      <c r="V14" s="1237" t="s">
        <v>275</v>
      </c>
      <c r="W14" s="1161"/>
    </row>
    <row r="15" spans="1:35" ht="14.25" customHeight="1">
      <c r="J15" s="530"/>
      <c r="K15" s="530"/>
      <c r="L15" s="1240"/>
      <c r="M15" s="1240"/>
      <c r="N15" s="522"/>
      <c r="O15" s="1246" t="s">
        <v>622</v>
      </c>
      <c r="P15" s="1244"/>
      <c r="Q15" s="1245"/>
      <c r="R15" s="1222" t="s">
        <v>655</v>
      </c>
      <c r="S15" s="1222"/>
      <c r="T15" s="1223"/>
      <c r="U15" s="1225"/>
      <c r="V15" s="1238"/>
      <c r="W15" s="1161"/>
    </row>
    <row r="16" spans="1:35" ht="30" customHeight="1">
      <c r="J16" s="530"/>
      <c r="K16" s="530"/>
      <c r="L16" s="1240"/>
      <c r="M16" s="1240"/>
      <c r="N16" s="521"/>
      <c r="O16" s="1247"/>
      <c r="P16" s="536"/>
      <c r="Q16" s="536"/>
      <c r="R16" s="537" t="s">
        <v>274</v>
      </c>
      <c r="S16" s="1235" t="s">
        <v>273</v>
      </c>
      <c r="T16" s="1236"/>
      <c r="U16" s="1226"/>
      <c r="V16" s="1239"/>
      <c r="W16" s="1161"/>
    </row>
    <row r="17" spans="1:36">
      <c r="J17" s="530"/>
      <c r="K17" s="570">
        <v>1</v>
      </c>
      <c r="L17" s="648" t="s">
        <v>93</v>
      </c>
      <c r="M17" s="648" t="s">
        <v>49</v>
      </c>
      <c r="N17" s="669" t="s">
        <v>49</v>
      </c>
      <c r="O17" s="649">
        <f ca="1">OFFSET(O17,0,-1)+1</f>
        <v>3</v>
      </c>
      <c r="P17" s="650">
        <f ca="1">OFFSET(P17,0,-1)</f>
        <v>3</v>
      </c>
      <c r="Q17" s="650">
        <f ca="1">OFFSET(Q17,0,-1)</f>
        <v>3</v>
      </c>
      <c r="R17" s="649">
        <f ca="1">OFFSET(R17,0,-1)+1</f>
        <v>4</v>
      </c>
      <c r="S17" s="1229">
        <f ca="1">OFFSET(S17,0,-1)+1</f>
        <v>5</v>
      </c>
      <c r="T17" s="1229"/>
      <c r="U17" s="649">
        <f ca="1">OFFSET(U17,0,-2)+1</f>
        <v>6</v>
      </c>
      <c r="V17" s="650">
        <f ca="1">OFFSET(V17,0,-1)</f>
        <v>6</v>
      </c>
      <c r="W17" s="649">
        <f ca="1">OFFSET(W17,0,-1)+1</f>
        <v>7</v>
      </c>
    </row>
    <row r="18" spans="1:36" ht="22.5">
      <c r="A18" s="1213">
        <v>1</v>
      </c>
      <c r="B18" s="920"/>
      <c r="C18" s="920"/>
      <c r="D18" s="920"/>
      <c r="E18" s="921"/>
      <c r="F18" s="922"/>
      <c r="G18" s="920"/>
      <c r="H18" s="920"/>
      <c r="I18" s="923"/>
      <c r="J18" s="918"/>
      <c r="K18" s="927">
        <v>1</v>
      </c>
      <c r="L18" s="594">
        <f>mergeValue(A18)</f>
        <v>1</v>
      </c>
      <c r="M18" s="642" t="s">
        <v>20</v>
      </c>
      <c r="N18" s="581"/>
      <c r="O18" s="1259"/>
      <c r="P18" s="1259"/>
      <c r="Q18" s="1259"/>
      <c r="R18" s="1259"/>
      <c r="S18" s="1259"/>
      <c r="T18" s="1259"/>
      <c r="U18" s="1259"/>
      <c r="V18" s="1259"/>
      <c r="W18" s="631" t="s">
        <v>659</v>
      </c>
    </row>
    <row r="19" spans="1:36" ht="22.5">
      <c r="A19" s="1213"/>
      <c r="B19" s="1213">
        <v>1</v>
      </c>
      <c r="C19" s="920"/>
      <c r="D19" s="920"/>
      <c r="E19" s="922"/>
      <c r="F19" s="922"/>
      <c r="G19" s="920"/>
      <c r="H19" s="920"/>
      <c r="I19" s="917"/>
      <c r="J19" s="916"/>
      <c r="K19" s="927">
        <v>1</v>
      </c>
      <c r="L19" s="594" t="str">
        <f>mergeValue(A19) &amp;"."&amp; mergeValue(B19)</f>
        <v>1.1</v>
      </c>
      <c r="M19" s="547" t="s">
        <v>16</v>
      </c>
      <c r="N19" s="581"/>
      <c r="O19" s="1259"/>
      <c r="P19" s="1259"/>
      <c r="Q19" s="1259"/>
      <c r="R19" s="1259"/>
      <c r="S19" s="1259"/>
      <c r="T19" s="1259"/>
      <c r="U19" s="1259"/>
      <c r="V19" s="1259"/>
      <c r="W19" s="631" t="s">
        <v>477</v>
      </c>
    </row>
    <row r="20" spans="1:36" ht="22.5">
      <c r="A20" s="1213"/>
      <c r="B20" s="1213"/>
      <c r="C20" s="1213">
        <v>1</v>
      </c>
      <c r="D20" s="920"/>
      <c r="E20" s="922"/>
      <c r="F20" s="922"/>
      <c r="G20" s="920"/>
      <c r="H20" s="920"/>
      <c r="I20" s="924"/>
      <c r="J20" s="916"/>
      <c r="K20" s="927">
        <v>1</v>
      </c>
      <c r="L20" s="594" t="str">
        <f>mergeValue(A20) &amp;"."&amp; mergeValue(B20)&amp;"."&amp; mergeValue(C20)</f>
        <v>1.1.1</v>
      </c>
      <c r="M20" s="548" t="s">
        <v>7</v>
      </c>
      <c r="N20" s="581"/>
      <c r="O20" s="1259"/>
      <c r="P20" s="1259"/>
      <c r="Q20" s="1259"/>
      <c r="R20" s="1259"/>
      <c r="S20" s="1259"/>
      <c r="T20" s="1259"/>
      <c r="U20" s="1259"/>
      <c r="V20" s="1259"/>
      <c r="W20" s="631" t="s">
        <v>634</v>
      </c>
    </row>
    <row r="21" spans="1:36" ht="22.5">
      <c r="A21" s="1213"/>
      <c r="B21" s="1213"/>
      <c r="C21" s="1213"/>
      <c r="D21" s="1213">
        <v>1</v>
      </c>
      <c r="E21" s="922"/>
      <c r="F21" s="922"/>
      <c r="G21" s="920"/>
      <c r="H21" s="920"/>
      <c r="I21" s="1213">
        <v>1</v>
      </c>
      <c r="J21" s="916"/>
      <c r="K21" s="927">
        <v>1</v>
      </c>
      <c r="L21" s="594" t="str">
        <f>mergeValue(A21) &amp;"."&amp; mergeValue(B21)&amp;"."&amp; mergeValue(C21)&amp;"."&amp; mergeValue(D21)</f>
        <v>1.1.1.1</v>
      </c>
      <c r="M21" s="549" t="s">
        <v>22</v>
      </c>
      <c r="N21" s="581"/>
      <c r="O21" s="1259"/>
      <c r="P21" s="1259"/>
      <c r="Q21" s="1259"/>
      <c r="R21" s="1259"/>
      <c r="S21" s="1259"/>
      <c r="T21" s="1259"/>
      <c r="U21" s="1259"/>
      <c r="V21" s="1259"/>
      <c r="W21" s="631" t="s">
        <v>635</v>
      </c>
    </row>
    <row r="22" spans="1:36" ht="11.25" hidden="1" customHeight="1">
      <c r="A22" s="1213"/>
      <c r="B22" s="1213"/>
      <c r="C22" s="1213"/>
      <c r="D22" s="1213"/>
      <c r="E22" s="1213">
        <v>1</v>
      </c>
      <c r="F22" s="922"/>
      <c r="G22" s="920"/>
      <c r="H22" s="920"/>
      <c r="I22" s="1213"/>
      <c r="J22" s="922"/>
      <c r="K22" s="927">
        <v>1</v>
      </c>
      <c r="L22" s="594"/>
      <c r="M22" s="555"/>
      <c r="N22" s="582"/>
      <c r="O22" s="632"/>
      <c r="P22" s="632"/>
      <c r="Q22" s="632"/>
      <c r="R22" s="632"/>
      <c r="S22" s="632"/>
      <c r="T22" s="632"/>
      <c r="U22" s="594"/>
      <c r="V22" s="508"/>
      <c r="W22" s="560"/>
    </row>
    <row r="23" spans="1:36" ht="90">
      <c r="A23" s="1213"/>
      <c r="B23" s="1213"/>
      <c r="C23" s="1213"/>
      <c r="D23" s="1213"/>
      <c r="E23" s="1213"/>
      <c r="F23" s="1213">
        <v>1</v>
      </c>
      <c r="G23" s="920"/>
      <c r="H23" s="920"/>
      <c r="I23" s="1213"/>
      <c r="J23" s="1252"/>
      <c r="K23" s="927">
        <v>1</v>
      </c>
      <c r="L23" s="594" t="str">
        <f>mergeValue(A23) &amp;"."&amp; mergeValue(B23)&amp;"."&amp; mergeValue(C23)&amp;"."&amp; mergeValue(D23)&amp;"."&amp;  mergeValue(F23)</f>
        <v>1.1.1.1.1</v>
      </c>
      <c r="M23" s="555" t="s">
        <v>10</v>
      </c>
      <c r="N23" s="582"/>
      <c r="O23" s="1215"/>
      <c r="P23" s="1215"/>
      <c r="Q23" s="1215"/>
      <c r="R23" s="1215"/>
      <c r="S23" s="1215"/>
      <c r="T23" s="1215"/>
      <c r="U23" s="1215"/>
      <c r="V23" s="1215"/>
      <c r="W23" s="631" t="s">
        <v>636</v>
      </c>
      <c r="Y23" s="590" t="str">
        <f>strCheckUnique(Z23:Z26)</f>
        <v/>
      </c>
      <c r="AA23" s="590"/>
    </row>
    <row r="24" spans="1:36" ht="189" customHeight="1">
      <c r="A24" s="1213"/>
      <c r="B24" s="1213"/>
      <c r="C24" s="1213"/>
      <c r="D24" s="1213"/>
      <c r="E24" s="1213"/>
      <c r="F24" s="1213"/>
      <c r="G24" s="920">
        <v>1</v>
      </c>
      <c r="H24" s="920"/>
      <c r="I24" s="1213"/>
      <c r="J24" s="1252"/>
      <c r="K24" s="919"/>
      <c r="L24" s="594" t="str">
        <f>mergeValue(A24) &amp;"."&amp; mergeValue(B24)&amp;"."&amp; mergeValue(C24)&amp;"."&amp; mergeValue(D24)&amp;"."&amp;  mergeValue(F24)&amp;"."&amp;  mergeValue(G24)</f>
        <v>1.1.1.1.1.1</v>
      </c>
      <c r="M24" s="1070"/>
      <c r="N24" s="587"/>
      <c r="O24" s="563"/>
      <c r="P24" s="563"/>
      <c r="Q24" s="563"/>
      <c r="R24" s="1248"/>
      <c r="S24" s="1220" t="s">
        <v>84</v>
      </c>
      <c r="T24" s="1248"/>
      <c r="U24" s="1220" t="s">
        <v>85</v>
      </c>
      <c r="V24" s="538"/>
      <c r="W24" s="1230" t="s">
        <v>660</v>
      </c>
      <c r="X24" s="586" t="str">
        <f>strCheckDate(O25:V25)</f>
        <v/>
      </c>
      <c r="Y24" s="590"/>
      <c r="Z24" s="590" t="str">
        <f>IF(M24="","",M24 )</f>
        <v/>
      </c>
      <c r="AA24" s="590"/>
      <c r="AB24" s="590"/>
      <c r="AC24" s="590"/>
    </row>
    <row r="25" spans="1:36" ht="11.25" hidden="1" customHeight="1">
      <c r="A25" s="1213"/>
      <c r="B25" s="1213"/>
      <c r="C25" s="1213"/>
      <c r="D25" s="1213"/>
      <c r="E25" s="1213"/>
      <c r="F25" s="1213"/>
      <c r="G25" s="920"/>
      <c r="H25" s="920"/>
      <c r="I25" s="1213"/>
      <c r="J25" s="1252"/>
      <c r="K25" s="927">
        <v>1</v>
      </c>
      <c r="L25" s="601"/>
      <c r="M25" s="647"/>
      <c r="N25" s="587"/>
      <c r="O25" s="563"/>
      <c r="P25" s="563"/>
      <c r="Q25" s="585" t="str">
        <f>R24 &amp; "-" &amp; T24</f>
        <v>-</v>
      </c>
      <c r="R25" s="1248"/>
      <c r="S25" s="1220"/>
      <c r="T25" s="1248"/>
      <c r="U25" s="1220"/>
      <c r="V25" s="538"/>
      <c r="W25" s="1231"/>
      <c r="Y25" s="590"/>
      <c r="Z25" s="590"/>
      <c r="AA25" s="590"/>
      <c r="AB25" s="590"/>
      <c r="AC25" s="590"/>
    </row>
    <row r="26" spans="1:36" s="523" customFormat="1" ht="15" customHeight="1">
      <c r="A26" s="1213"/>
      <c r="B26" s="1213"/>
      <c r="C26" s="1213"/>
      <c r="D26" s="1213"/>
      <c r="E26" s="1213"/>
      <c r="F26" s="1213"/>
      <c r="G26" s="920"/>
      <c r="H26" s="920"/>
      <c r="I26" s="1213"/>
      <c r="J26" s="1252"/>
      <c r="K26" s="927">
        <v>1</v>
      </c>
      <c r="L26" s="539"/>
      <c r="M26" s="557" t="s">
        <v>25</v>
      </c>
      <c r="N26" s="552"/>
      <c r="O26" s="546"/>
      <c r="P26" s="546"/>
      <c r="Q26" s="546"/>
      <c r="R26" s="574"/>
      <c r="S26" s="565"/>
      <c r="T26" s="564"/>
      <c r="U26" s="552"/>
      <c r="V26" s="561"/>
      <c r="W26" s="1232"/>
      <c r="X26" s="588"/>
      <c r="Y26" s="588"/>
      <c r="Z26" s="588"/>
      <c r="AA26" s="588"/>
      <c r="AB26" s="588"/>
      <c r="AC26" s="588"/>
      <c r="AD26" s="588"/>
      <c r="AE26" s="588"/>
      <c r="AF26" s="588"/>
      <c r="AG26" s="588"/>
      <c r="AH26" s="588"/>
      <c r="AI26" s="588"/>
    </row>
    <row r="27" spans="1:36" s="523" customFormat="1" ht="15" customHeight="1">
      <c r="A27" s="1213"/>
      <c r="B27" s="1213"/>
      <c r="C27" s="1213"/>
      <c r="D27" s="1213"/>
      <c r="E27" s="1213"/>
      <c r="F27" s="922"/>
      <c r="G27" s="922"/>
      <c r="H27" s="920"/>
      <c r="I27" s="1213"/>
      <c r="J27" s="922"/>
      <c r="K27" s="926"/>
      <c r="L27" s="539"/>
      <c r="M27" s="552" t="s">
        <v>11</v>
      </c>
      <c r="N27" s="557"/>
      <c r="O27" s="557"/>
      <c r="P27" s="557"/>
      <c r="Q27" s="557"/>
      <c r="R27" s="557"/>
      <c r="S27" s="557"/>
      <c r="T27" s="557"/>
      <c r="U27" s="557"/>
      <c r="V27" s="557"/>
      <c r="W27" s="561"/>
      <c r="X27" s="588"/>
      <c r="Y27" s="588"/>
      <c r="Z27" s="588"/>
      <c r="AA27" s="588"/>
      <c r="AB27" s="588"/>
      <c r="AC27" s="588"/>
      <c r="AD27" s="588"/>
      <c r="AE27" s="588"/>
      <c r="AF27" s="588"/>
      <c r="AG27" s="588"/>
      <c r="AH27" s="588"/>
      <c r="AI27" s="588"/>
      <c r="AJ27" s="588"/>
    </row>
    <row r="28" spans="1:36" s="523" customFormat="1" ht="15" hidden="1" customHeight="1">
      <c r="A28" s="1213"/>
      <c r="B28" s="1213"/>
      <c r="C28" s="1213"/>
      <c r="D28" s="1213"/>
      <c r="E28" s="922"/>
      <c r="F28" s="922"/>
      <c r="G28" s="922"/>
      <c r="H28" s="920"/>
      <c r="I28" s="1213"/>
      <c r="J28" s="922"/>
      <c r="K28" s="926"/>
      <c r="L28" s="539"/>
      <c r="M28" s="552"/>
      <c r="N28" s="557"/>
      <c r="O28" s="557"/>
      <c r="P28" s="557"/>
      <c r="Q28" s="557"/>
      <c r="R28" s="557"/>
      <c r="S28" s="557"/>
      <c r="T28" s="557"/>
      <c r="U28" s="557"/>
      <c r="V28" s="557"/>
      <c r="W28" s="561"/>
      <c r="X28" s="588"/>
      <c r="Y28" s="588"/>
      <c r="Z28" s="588"/>
      <c r="AA28" s="588"/>
      <c r="AB28" s="588"/>
      <c r="AC28" s="588"/>
      <c r="AD28" s="588"/>
      <c r="AE28" s="588"/>
      <c r="AF28" s="588"/>
      <c r="AG28" s="588"/>
      <c r="AH28" s="588"/>
      <c r="AI28" s="588"/>
      <c r="AJ28" s="588"/>
    </row>
    <row r="29" spans="1:36" s="523" customFormat="1" ht="15" customHeight="1">
      <c r="A29" s="1213"/>
      <c r="B29" s="1213"/>
      <c r="C29" s="1213"/>
      <c r="D29" s="925"/>
      <c r="E29" s="925"/>
      <c r="F29" s="922"/>
      <c r="G29" s="920"/>
      <c r="H29" s="920"/>
      <c r="I29" s="918"/>
      <c r="J29" s="915"/>
      <c r="K29" s="927">
        <v>1</v>
      </c>
      <c r="L29" s="539"/>
      <c r="M29" s="551" t="s">
        <v>17</v>
      </c>
      <c r="N29" s="550"/>
      <c r="O29" s="546"/>
      <c r="P29" s="546"/>
      <c r="Q29" s="546"/>
      <c r="R29" s="574"/>
      <c r="S29" s="565"/>
      <c r="T29" s="564"/>
      <c r="U29" s="550"/>
      <c r="V29" s="565"/>
      <c r="W29" s="561"/>
      <c r="X29" s="588"/>
      <c r="Y29" s="588"/>
      <c r="Z29" s="588"/>
      <c r="AA29" s="588"/>
      <c r="AB29" s="588"/>
      <c r="AC29" s="588"/>
      <c r="AD29" s="588"/>
      <c r="AE29" s="588"/>
      <c r="AF29" s="588"/>
      <c r="AG29" s="588"/>
      <c r="AH29" s="588"/>
      <c r="AI29" s="588"/>
    </row>
    <row r="30" spans="1:36" s="523" customFormat="1" ht="15" customHeight="1">
      <c r="A30" s="1213"/>
      <c r="B30" s="1213"/>
      <c r="C30" s="925"/>
      <c r="D30" s="925"/>
      <c r="E30" s="925"/>
      <c r="F30" s="925"/>
      <c r="G30" s="920"/>
      <c r="H30" s="920"/>
      <c r="I30" s="928"/>
      <c r="J30" s="915"/>
      <c r="K30" s="927">
        <v>1</v>
      </c>
      <c r="L30" s="539"/>
      <c r="M30" s="550" t="s">
        <v>18</v>
      </c>
      <c r="N30" s="550"/>
      <c r="O30" s="546"/>
      <c r="P30" s="546"/>
      <c r="Q30" s="546"/>
      <c r="R30" s="574"/>
      <c r="S30" s="565"/>
      <c r="T30" s="564"/>
      <c r="U30" s="550"/>
      <c r="V30" s="565"/>
      <c r="W30" s="561"/>
      <c r="X30" s="588"/>
      <c r="Y30" s="588"/>
      <c r="Z30" s="588"/>
      <c r="AA30" s="588"/>
      <c r="AB30" s="588"/>
      <c r="AC30" s="588"/>
      <c r="AD30" s="588"/>
      <c r="AE30" s="588"/>
      <c r="AF30" s="588"/>
      <c r="AG30" s="588"/>
      <c r="AH30" s="588"/>
      <c r="AI30" s="588"/>
    </row>
    <row r="31" spans="1:36" s="523" customFormat="1" ht="15" customHeight="1">
      <c r="A31" s="1213"/>
      <c r="B31" s="925"/>
      <c r="C31" s="925"/>
      <c r="D31" s="925"/>
      <c r="E31" s="925"/>
      <c r="F31" s="925"/>
      <c r="G31" s="920"/>
      <c r="H31" s="920"/>
      <c r="I31" s="918"/>
      <c r="J31" s="915"/>
      <c r="K31" s="927">
        <v>1</v>
      </c>
      <c r="L31" s="539"/>
      <c r="M31" s="559" t="s">
        <v>19</v>
      </c>
      <c r="N31" s="550"/>
      <c r="O31" s="546"/>
      <c r="P31" s="546"/>
      <c r="Q31" s="546"/>
      <c r="R31" s="574"/>
      <c r="S31" s="565"/>
      <c r="T31" s="564"/>
      <c r="U31" s="550"/>
      <c r="V31" s="565"/>
      <c r="W31" s="561"/>
      <c r="X31" s="588"/>
      <c r="Y31" s="588"/>
      <c r="Z31" s="588"/>
      <c r="AA31" s="588"/>
      <c r="AB31" s="588"/>
      <c r="AC31" s="588"/>
      <c r="AD31" s="588"/>
      <c r="AE31" s="588"/>
      <c r="AF31" s="588"/>
      <c r="AG31" s="588"/>
      <c r="AH31" s="588"/>
      <c r="AI31" s="588"/>
    </row>
    <row r="32" spans="1:36" s="523" customFormat="1" ht="15" customHeight="1">
      <c r="A32" s="914"/>
      <c r="B32" s="914"/>
      <c r="C32" s="914"/>
      <c r="D32" s="914"/>
      <c r="E32" s="914"/>
      <c r="F32" s="914"/>
      <c r="G32" s="914"/>
      <c r="H32" s="914"/>
      <c r="I32" s="914"/>
      <c r="J32" s="914"/>
      <c r="K32" s="914"/>
      <c r="L32" s="493"/>
      <c r="M32" s="566" t="s">
        <v>309</v>
      </c>
      <c r="N32" s="550"/>
      <c r="O32" s="546"/>
      <c r="P32" s="546"/>
      <c r="Q32" s="546"/>
      <c r="R32" s="574"/>
      <c r="S32" s="565"/>
      <c r="T32" s="564"/>
      <c r="U32" s="550"/>
      <c r="V32" s="565"/>
      <c r="W32" s="561"/>
      <c r="X32" s="588"/>
      <c r="Y32" s="588"/>
      <c r="Z32" s="588"/>
      <c r="AA32" s="588"/>
      <c r="AB32" s="588"/>
      <c r="AC32" s="588"/>
      <c r="AD32" s="588"/>
      <c r="AE32" s="588"/>
      <c r="AF32" s="588"/>
      <c r="AG32" s="588"/>
      <c r="AH32" s="588"/>
      <c r="AI32" s="588"/>
    </row>
    <row r="33" spans="12:23" ht="3" customHeight="1">
      <c r="L33" s="486"/>
      <c r="M33" s="486"/>
      <c r="N33" s="486"/>
      <c r="O33" s="486"/>
      <c r="P33" s="486"/>
      <c r="Q33" s="486"/>
      <c r="R33" s="486"/>
      <c r="S33" s="486"/>
      <c r="T33" s="486"/>
      <c r="U33" s="486"/>
    </row>
    <row r="34" spans="12:23" ht="106.5" customHeight="1">
      <c r="L34" s="1">
        <v>1</v>
      </c>
      <c r="M34" s="1206" t="s">
        <v>661</v>
      </c>
      <c r="N34" s="1206"/>
      <c r="O34" s="1206"/>
      <c r="P34" s="1206"/>
      <c r="Q34" s="1206"/>
      <c r="R34" s="1206"/>
      <c r="S34" s="1206"/>
      <c r="T34" s="1206"/>
      <c r="U34" s="1206"/>
      <c r="V34" s="1206"/>
      <c r="W34" s="1206"/>
    </row>
  </sheetData>
  <sheetProtection password="FA9C" sheet="1" objects="1" scenarios="1" formatColumns="0" formatRows="0"/>
  <dataConsolidate leftLabels="1"/>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sheetPr codeName="List05_6">
    <tabColor indexed="22"/>
  </sheetPr>
  <dimension ref="A1:T19"/>
  <sheetViews>
    <sheetView showGridLines="0" topLeftCell="E1"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69</v>
      </c>
    </row>
    <row r="2" spans="1:20" ht="22.5">
      <c r="F2" s="1207" t="s">
        <v>491</v>
      </c>
      <c r="G2" s="1208"/>
      <c r="H2" s="1209"/>
      <c r="I2" s="641"/>
    </row>
    <row r="3" spans="1:20" ht="3" customHeight="1"/>
    <row r="4" spans="1:20" s="571" customFormat="1" ht="11.25">
      <c r="A4" s="591"/>
      <c r="B4" s="591"/>
      <c r="C4" s="591"/>
      <c r="D4" s="591"/>
      <c r="F4" s="1161" t="s">
        <v>454</v>
      </c>
      <c r="G4" s="1161"/>
      <c r="H4" s="1161"/>
      <c r="I4" s="1210"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10"/>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20.12.2021</v>
      </c>
      <c r="I7" s="582" t="s">
        <v>493</v>
      </c>
      <c r="J7" s="616"/>
      <c r="K7" s="591"/>
      <c r="L7" s="591"/>
      <c r="M7" s="591"/>
      <c r="N7" s="591"/>
      <c r="O7" s="591"/>
      <c r="P7" s="591"/>
      <c r="Q7" s="591"/>
      <c r="R7" s="591"/>
      <c r="S7" s="591"/>
      <c r="T7" s="591"/>
    </row>
    <row r="8" spans="1:20" s="571" customFormat="1" ht="45">
      <c r="A8" s="1211">
        <v>1</v>
      </c>
      <c r="B8" s="591"/>
      <c r="C8" s="591"/>
      <c r="D8" s="591"/>
      <c r="F8" s="617" t="str">
        <f>"2." &amp;mergeValue(A8)</f>
        <v>2.1</v>
      </c>
      <c r="G8" s="633" t="s">
        <v>494</v>
      </c>
      <c r="H8" s="605"/>
      <c r="I8" s="582" t="s">
        <v>591</v>
      </c>
      <c r="J8" s="616"/>
      <c r="K8" s="591"/>
      <c r="L8" s="591"/>
      <c r="M8" s="591"/>
      <c r="N8" s="591"/>
      <c r="O8" s="591"/>
      <c r="P8" s="591"/>
      <c r="Q8" s="591"/>
      <c r="R8" s="591"/>
      <c r="S8" s="591"/>
      <c r="T8" s="591"/>
    </row>
    <row r="9" spans="1:20" s="571" customFormat="1" ht="22.5">
      <c r="A9" s="1211"/>
      <c r="B9" s="591"/>
      <c r="C9" s="591"/>
      <c r="D9" s="591"/>
      <c r="F9" s="617" t="str">
        <f>"3." &amp;mergeValue(A9)</f>
        <v>3.1</v>
      </c>
      <c r="G9" s="633" t="s">
        <v>495</v>
      </c>
      <c r="H9" s="605"/>
      <c r="I9" s="582" t="s">
        <v>589</v>
      </c>
      <c r="J9" s="616"/>
      <c r="K9" s="591"/>
      <c r="L9" s="591"/>
      <c r="M9" s="591"/>
      <c r="N9" s="591"/>
      <c r="O9" s="591"/>
      <c r="P9" s="591"/>
      <c r="Q9" s="591"/>
      <c r="R9" s="591"/>
      <c r="S9" s="591"/>
      <c r="T9" s="591"/>
    </row>
    <row r="10" spans="1:20" s="571" customFormat="1" ht="22.5">
      <c r="A10" s="1211"/>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11"/>
      <c r="B11" s="1211">
        <v>1</v>
      </c>
      <c r="C11" s="624"/>
      <c r="D11" s="624"/>
      <c r="F11" s="617" t="str">
        <f>"4."&amp;mergeValue(A11) &amp;"."&amp;mergeValue(B11)</f>
        <v>4.1.1</v>
      </c>
      <c r="G11" s="612" t="s">
        <v>593</v>
      </c>
      <c r="H11" s="605" t="str">
        <f>IF(region_name="","",region_name)</f>
        <v>Ленинградская область</v>
      </c>
      <c r="I11" s="582" t="s">
        <v>499</v>
      </c>
      <c r="J11" s="616"/>
      <c r="K11" s="591"/>
      <c r="L11" s="591"/>
      <c r="M11" s="591"/>
      <c r="N11" s="591"/>
      <c r="O11" s="591"/>
      <c r="P11" s="591"/>
      <c r="Q11" s="591"/>
      <c r="R11" s="591"/>
      <c r="S11" s="591"/>
      <c r="T11" s="591"/>
    </row>
    <row r="12" spans="1:20" s="571" customFormat="1" ht="22.5">
      <c r="A12" s="1211"/>
      <c r="B12" s="1211"/>
      <c r="C12" s="1211">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11"/>
      <c r="B13" s="1211"/>
      <c r="C13" s="1211"/>
      <c r="D13" s="624">
        <v>1</v>
      </c>
      <c r="F13" s="617" t="str">
        <f>"4."&amp;mergeValue(A13) &amp;"."&amp;mergeValue(B13)&amp;"."&amp;mergeValue(C13)&amp;"."&amp;mergeValue(D13)</f>
        <v>4.1.1.1.1</v>
      </c>
      <c r="G13" s="634" t="s">
        <v>498</v>
      </c>
      <c r="H13" s="605"/>
      <c r="I13" s="1212" t="s">
        <v>592</v>
      </c>
      <c r="J13" s="616"/>
      <c r="K13" s="591"/>
      <c r="L13" s="591"/>
      <c r="M13" s="591"/>
      <c r="N13" s="591"/>
      <c r="O13" s="591"/>
      <c r="P13" s="591"/>
      <c r="Q13" s="591"/>
      <c r="R13" s="591"/>
      <c r="S13" s="591"/>
      <c r="T13" s="591"/>
    </row>
    <row r="14" spans="1:20" s="571" customFormat="1" ht="18.75">
      <c r="A14" s="1211"/>
      <c r="B14" s="1211"/>
      <c r="C14" s="1211"/>
      <c r="D14" s="624"/>
      <c r="F14" s="620"/>
      <c r="G14" s="551" t="s">
        <v>4</v>
      </c>
      <c r="H14" s="625"/>
      <c r="I14" s="1212"/>
      <c r="J14" s="616"/>
      <c r="K14" s="591"/>
      <c r="L14" s="591"/>
      <c r="M14" s="591"/>
      <c r="N14" s="591"/>
      <c r="O14" s="591"/>
      <c r="P14" s="591"/>
      <c r="Q14" s="591"/>
      <c r="R14" s="591"/>
      <c r="S14" s="591"/>
      <c r="T14" s="591"/>
    </row>
    <row r="15" spans="1:20" s="571" customFormat="1" ht="18.75">
      <c r="A15" s="1211"/>
      <c r="B15" s="1211"/>
      <c r="C15" s="624"/>
      <c r="D15" s="624"/>
      <c r="F15" s="635"/>
      <c r="G15" s="578" t="s">
        <v>403</v>
      </c>
      <c r="H15" s="636"/>
      <c r="I15" s="637"/>
      <c r="J15" s="616"/>
      <c r="K15" s="591"/>
      <c r="L15" s="591"/>
      <c r="M15" s="591"/>
      <c r="N15" s="591"/>
      <c r="O15" s="591"/>
      <c r="P15" s="591"/>
      <c r="Q15" s="591"/>
      <c r="R15" s="591"/>
      <c r="S15" s="591"/>
      <c r="T15" s="591"/>
    </row>
    <row r="16" spans="1:20" s="571" customFormat="1" ht="18.75">
      <c r="A16" s="1211"/>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06" t="s">
        <v>594</v>
      </c>
      <c r="H19" s="1206"/>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sheetPr codeName="List06_6">
    <tabColor rgb="FFEAEBEE"/>
    <pageSetUpPr fitToPage="1"/>
  </sheetPr>
  <dimension ref="A1:AH34"/>
  <sheetViews>
    <sheetView showGridLines="0" topLeftCell="I4" workbookViewId="0"/>
  </sheetViews>
  <sheetFormatPr defaultColWidth="10.5703125" defaultRowHeight="14.25"/>
  <cols>
    <col min="1" max="6" width="10.5703125" style="477" hidden="1" customWidth="1"/>
    <col min="7" max="8" width="9.140625" style="484" hidden="1" customWidth="1"/>
    <col min="9" max="9" width="3.7109375" style="484" customWidth="1"/>
    <col min="10" max="11" width="3.7109375" style="483" customWidth="1"/>
    <col min="12" max="12" width="12.7109375" style="477" customWidth="1"/>
    <col min="13" max="13" width="44.7109375" style="477" customWidth="1"/>
    <col min="14" max="14" width="2.140625" style="477" hidden="1" customWidth="1"/>
    <col min="15" max="17" width="23.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26" width="10.5703125" style="501"/>
    <col min="27" max="27" width="10.140625" style="501" customWidth="1"/>
    <col min="28" max="34" width="10.5703125" style="501"/>
    <col min="35" max="256" width="10.5703125" style="477"/>
    <col min="257" max="264" width="0" style="477" hidden="1" customWidth="1"/>
    <col min="265" max="267" width="3.7109375" style="477" customWidth="1"/>
    <col min="268" max="268" width="12.7109375" style="477" customWidth="1"/>
    <col min="269" max="269" width="47.42578125" style="477" customWidth="1"/>
    <col min="270"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282" width="10.5703125" style="477"/>
    <col min="283" max="283" width="10.140625" style="477" customWidth="1"/>
    <col min="284" max="512" width="10.5703125" style="477"/>
    <col min="513" max="520" width="0" style="477" hidden="1" customWidth="1"/>
    <col min="521" max="523" width="3.7109375" style="477" customWidth="1"/>
    <col min="524" max="524" width="12.7109375" style="477" customWidth="1"/>
    <col min="525" max="525" width="47.42578125" style="477" customWidth="1"/>
    <col min="526"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538" width="10.5703125" style="477"/>
    <col min="539" max="539" width="10.140625" style="477" customWidth="1"/>
    <col min="540" max="768" width="10.5703125" style="477"/>
    <col min="769" max="776" width="0" style="477" hidden="1" customWidth="1"/>
    <col min="777" max="779" width="3.7109375" style="477" customWidth="1"/>
    <col min="780" max="780" width="12.7109375" style="477" customWidth="1"/>
    <col min="781" max="781" width="47.42578125" style="477" customWidth="1"/>
    <col min="782"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794" width="10.5703125" style="477"/>
    <col min="795" max="795" width="10.140625" style="477" customWidth="1"/>
    <col min="796" max="1024" width="10.5703125" style="477"/>
    <col min="1025" max="1032" width="0" style="477" hidden="1" customWidth="1"/>
    <col min="1033" max="1035" width="3.7109375" style="477" customWidth="1"/>
    <col min="1036" max="1036" width="12.7109375" style="477" customWidth="1"/>
    <col min="1037" max="1037" width="47.42578125" style="477" customWidth="1"/>
    <col min="1038"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050" width="10.5703125" style="477"/>
    <col min="1051" max="1051" width="10.140625" style="477" customWidth="1"/>
    <col min="1052" max="1280" width="10.5703125" style="477"/>
    <col min="1281" max="1288" width="0" style="477" hidden="1" customWidth="1"/>
    <col min="1289" max="1291" width="3.7109375" style="477" customWidth="1"/>
    <col min="1292" max="1292" width="12.7109375" style="477" customWidth="1"/>
    <col min="1293" max="1293" width="47.42578125" style="477" customWidth="1"/>
    <col min="1294"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306" width="10.5703125" style="477"/>
    <col min="1307" max="1307" width="10.140625" style="477" customWidth="1"/>
    <col min="1308" max="1536" width="10.5703125" style="477"/>
    <col min="1537" max="1544" width="0" style="477" hidden="1" customWidth="1"/>
    <col min="1545" max="1547" width="3.7109375" style="477" customWidth="1"/>
    <col min="1548" max="1548" width="12.7109375" style="477" customWidth="1"/>
    <col min="1549" max="1549" width="47.42578125" style="477" customWidth="1"/>
    <col min="1550"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562" width="10.5703125" style="477"/>
    <col min="1563" max="1563" width="10.140625" style="477" customWidth="1"/>
    <col min="1564" max="1792" width="10.5703125" style="477"/>
    <col min="1793" max="1800" width="0" style="477" hidden="1" customWidth="1"/>
    <col min="1801" max="1803" width="3.7109375" style="477" customWidth="1"/>
    <col min="1804" max="1804" width="12.7109375" style="477" customWidth="1"/>
    <col min="1805" max="1805" width="47.42578125" style="477" customWidth="1"/>
    <col min="1806"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1818" width="10.5703125" style="477"/>
    <col min="1819" max="1819" width="10.140625" style="477" customWidth="1"/>
    <col min="1820" max="2048" width="10.5703125" style="477"/>
    <col min="2049" max="2056" width="0" style="477" hidden="1" customWidth="1"/>
    <col min="2057" max="2059" width="3.7109375" style="477" customWidth="1"/>
    <col min="2060" max="2060" width="12.7109375" style="477" customWidth="1"/>
    <col min="2061" max="2061" width="47.42578125" style="477" customWidth="1"/>
    <col min="2062"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074" width="10.5703125" style="477"/>
    <col min="2075" max="2075" width="10.140625" style="477" customWidth="1"/>
    <col min="2076" max="2304" width="10.5703125" style="477"/>
    <col min="2305" max="2312" width="0" style="477" hidden="1" customWidth="1"/>
    <col min="2313" max="2315" width="3.7109375" style="477" customWidth="1"/>
    <col min="2316" max="2316" width="12.7109375" style="477" customWidth="1"/>
    <col min="2317" max="2317" width="47.42578125" style="477" customWidth="1"/>
    <col min="2318"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330" width="10.5703125" style="477"/>
    <col min="2331" max="2331" width="10.140625" style="477" customWidth="1"/>
    <col min="2332" max="2560" width="10.5703125" style="477"/>
    <col min="2561" max="2568" width="0" style="477" hidden="1" customWidth="1"/>
    <col min="2569" max="2571" width="3.7109375" style="477" customWidth="1"/>
    <col min="2572" max="2572" width="12.7109375" style="477" customWidth="1"/>
    <col min="2573" max="2573" width="47.42578125" style="477" customWidth="1"/>
    <col min="2574"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586" width="10.5703125" style="477"/>
    <col min="2587" max="2587" width="10.140625" style="477" customWidth="1"/>
    <col min="2588" max="2816" width="10.5703125" style="477"/>
    <col min="2817" max="2824" width="0" style="477" hidden="1" customWidth="1"/>
    <col min="2825" max="2827" width="3.7109375" style="477" customWidth="1"/>
    <col min="2828" max="2828" width="12.7109375" style="477" customWidth="1"/>
    <col min="2829" max="2829" width="47.42578125" style="477" customWidth="1"/>
    <col min="2830"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2842" width="10.5703125" style="477"/>
    <col min="2843" max="2843" width="10.140625" style="477" customWidth="1"/>
    <col min="2844" max="3072" width="10.5703125" style="477"/>
    <col min="3073" max="3080" width="0" style="477" hidden="1" customWidth="1"/>
    <col min="3081" max="3083" width="3.7109375" style="477" customWidth="1"/>
    <col min="3084" max="3084" width="12.7109375" style="477" customWidth="1"/>
    <col min="3085" max="3085" width="47.42578125" style="477" customWidth="1"/>
    <col min="3086"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098" width="10.5703125" style="477"/>
    <col min="3099" max="3099" width="10.140625" style="477" customWidth="1"/>
    <col min="3100" max="3328" width="10.5703125" style="477"/>
    <col min="3329" max="3336" width="0" style="477" hidden="1" customWidth="1"/>
    <col min="3337" max="3339" width="3.7109375" style="477" customWidth="1"/>
    <col min="3340" max="3340" width="12.7109375" style="477" customWidth="1"/>
    <col min="3341" max="3341" width="47.42578125" style="477" customWidth="1"/>
    <col min="3342"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354" width="10.5703125" style="477"/>
    <col min="3355" max="3355" width="10.140625" style="477" customWidth="1"/>
    <col min="3356" max="3584" width="10.5703125" style="477"/>
    <col min="3585" max="3592" width="0" style="477" hidden="1" customWidth="1"/>
    <col min="3593" max="3595" width="3.7109375" style="477" customWidth="1"/>
    <col min="3596" max="3596" width="12.7109375" style="477" customWidth="1"/>
    <col min="3597" max="3597" width="47.42578125" style="477" customWidth="1"/>
    <col min="3598"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610" width="10.5703125" style="477"/>
    <col min="3611" max="3611" width="10.140625" style="477" customWidth="1"/>
    <col min="3612" max="3840" width="10.5703125" style="477"/>
    <col min="3841" max="3848" width="0" style="477" hidden="1" customWidth="1"/>
    <col min="3849" max="3851" width="3.7109375" style="477" customWidth="1"/>
    <col min="3852" max="3852" width="12.7109375" style="477" customWidth="1"/>
    <col min="3853" max="3853" width="47.42578125" style="477" customWidth="1"/>
    <col min="3854"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3866" width="10.5703125" style="477"/>
    <col min="3867" max="3867" width="10.140625" style="477" customWidth="1"/>
    <col min="3868" max="4096" width="10.5703125" style="477"/>
    <col min="4097" max="4104" width="0" style="477" hidden="1" customWidth="1"/>
    <col min="4105" max="4107" width="3.7109375" style="477" customWidth="1"/>
    <col min="4108" max="4108" width="12.7109375" style="477" customWidth="1"/>
    <col min="4109" max="4109" width="47.42578125" style="477" customWidth="1"/>
    <col min="4110"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122" width="10.5703125" style="477"/>
    <col min="4123" max="4123" width="10.140625" style="477" customWidth="1"/>
    <col min="4124" max="4352" width="10.5703125" style="477"/>
    <col min="4353" max="4360" width="0" style="477" hidden="1" customWidth="1"/>
    <col min="4361" max="4363" width="3.7109375" style="477" customWidth="1"/>
    <col min="4364" max="4364" width="12.7109375" style="477" customWidth="1"/>
    <col min="4365" max="4365" width="47.42578125" style="477" customWidth="1"/>
    <col min="4366"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378" width="10.5703125" style="477"/>
    <col min="4379" max="4379" width="10.140625" style="477" customWidth="1"/>
    <col min="4380" max="4608" width="10.5703125" style="477"/>
    <col min="4609" max="4616" width="0" style="477" hidden="1" customWidth="1"/>
    <col min="4617" max="4619" width="3.7109375" style="477" customWidth="1"/>
    <col min="4620" max="4620" width="12.7109375" style="477" customWidth="1"/>
    <col min="4621" max="4621" width="47.42578125" style="477" customWidth="1"/>
    <col min="4622"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634" width="10.5703125" style="477"/>
    <col min="4635" max="4635" width="10.140625" style="477" customWidth="1"/>
    <col min="4636" max="4864" width="10.5703125" style="477"/>
    <col min="4865" max="4872" width="0" style="477" hidden="1" customWidth="1"/>
    <col min="4873" max="4875" width="3.7109375" style="477" customWidth="1"/>
    <col min="4876" max="4876" width="12.7109375" style="477" customWidth="1"/>
    <col min="4877" max="4877" width="47.42578125" style="477" customWidth="1"/>
    <col min="4878"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4890" width="10.5703125" style="477"/>
    <col min="4891" max="4891" width="10.140625" style="477" customWidth="1"/>
    <col min="4892" max="5120" width="10.5703125" style="477"/>
    <col min="5121" max="5128" width="0" style="477" hidden="1" customWidth="1"/>
    <col min="5129" max="5131" width="3.7109375" style="477" customWidth="1"/>
    <col min="5132" max="5132" width="12.7109375" style="477" customWidth="1"/>
    <col min="5133" max="5133" width="47.42578125" style="477" customWidth="1"/>
    <col min="5134"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146" width="10.5703125" style="477"/>
    <col min="5147" max="5147" width="10.140625" style="477" customWidth="1"/>
    <col min="5148" max="5376" width="10.5703125" style="477"/>
    <col min="5377" max="5384" width="0" style="477" hidden="1" customWidth="1"/>
    <col min="5385" max="5387" width="3.7109375" style="477" customWidth="1"/>
    <col min="5388" max="5388" width="12.7109375" style="477" customWidth="1"/>
    <col min="5389" max="5389" width="47.42578125" style="477" customWidth="1"/>
    <col min="5390"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402" width="10.5703125" style="477"/>
    <col min="5403" max="5403" width="10.140625" style="477" customWidth="1"/>
    <col min="5404" max="5632" width="10.5703125" style="477"/>
    <col min="5633" max="5640" width="0" style="477" hidden="1" customWidth="1"/>
    <col min="5641" max="5643" width="3.7109375" style="477" customWidth="1"/>
    <col min="5644" max="5644" width="12.7109375" style="477" customWidth="1"/>
    <col min="5645" max="5645" width="47.42578125" style="477" customWidth="1"/>
    <col min="5646"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658" width="10.5703125" style="477"/>
    <col min="5659" max="5659" width="10.140625" style="477" customWidth="1"/>
    <col min="5660" max="5888" width="10.5703125" style="477"/>
    <col min="5889" max="5896" width="0" style="477" hidden="1" customWidth="1"/>
    <col min="5897" max="5899" width="3.7109375" style="477" customWidth="1"/>
    <col min="5900" max="5900" width="12.7109375" style="477" customWidth="1"/>
    <col min="5901" max="5901" width="47.42578125" style="477" customWidth="1"/>
    <col min="5902"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5914" width="10.5703125" style="477"/>
    <col min="5915" max="5915" width="10.140625" style="477" customWidth="1"/>
    <col min="5916" max="6144" width="10.5703125" style="477"/>
    <col min="6145" max="6152" width="0" style="477" hidden="1" customWidth="1"/>
    <col min="6153" max="6155" width="3.7109375" style="477" customWidth="1"/>
    <col min="6156" max="6156" width="12.7109375" style="477" customWidth="1"/>
    <col min="6157" max="6157" width="47.42578125" style="477" customWidth="1"/>
    <col min="6158"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170" width="10.5703125" style="477"/>
    <col min="6171" max="6171" width="10.140625" style="477" customWidth="1"/>
    <col min="6172" max="6400" width="10.5703125" style="477"/>
    <col min="6401" max="6408" width="0" style="477" hidden="1" customWidth="1"/>
    <col min="6409" max="6411" width="3.7109375" style="477" customWidth="1"/>
    <col min="6412" max="6412" width="12.7109375" style="477" customWidth="1"/>
    <col min="6413" max="6413" width="47.42578125" style="477" customWidth="1"/>
    <col min="6414"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426" width="10.5703125" style="477"/>
    <col min="6427" max="6427" width="10.140625" style="477" customWidth="1"/>
    <col min="6428" max="6656" width="10.5703125" style="477"/>
    <col min="6657" max="6664" width="0" style="477" hidden="1" customWidth="1"/>
    <col min="6665" max="6667" width="3.7109375" style="477" customWidth="1"/>
    <col min="6668" max="6668" width="12.7109375" style="477" customWidth="1"/>
    <col min="6669" max="6669" width="47.42578125" style="477" customWidth="1"/>
    <col min="6670"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682" width="10.5703125" style="477"/>
    <col min="6683" max="6683" width="10.140625" style="477" customWidth="1"/>
    <col min="6684" max="6912" width="10.5703125" style="477"/>
    <col min="6913" max="6920" width="0" style="477" hidden="1" customWidth="1"/>
    <col min="6921" max="6923" width="3.7109375" style="477" customWidth="1"/>
    <col min="6924" max="6924" width="12.7109375" style="477" customWidth="1"/>
    <col min="6925" max="6925" width="47.42578125" style="477" customWidth="1"/>
    <col min="6926"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6938" width="10.5703125" style="477"/>
    <col min="6939" max="6939" width="10.140625" style="477" customWidth="1"/>
    <col min="6940" max="7168" width="10.5703125" style="477"/>
    <col min="7169" max="7176" width="0" style="477" hidden="1" customWidth="1"/>
    <col min="7177" max="7179" width="3.7109375" style="477" customWidth="1"/>
    <col min="7180" max="7180" width="12.7109375" style="477" customWidth="1"/>
    <col min="7181" max="7181" width="47.42578125" style="477" customWidth="1"/>
    <col min="7182"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194" width="10.5703125" style="477"/>
    <col min="7195" max="7195" width="10.140625" style="477" customWidth="1"/>
    <col min="7196" max="7424" width="10.5703125" style="477"/>
    <col min="7425" max="7432" width="0" style="477" hidden="1" customWidth="1"/>
    <col min="7433" max="7435" width="3.7109375" style="477" customWidth="1"/>
    <col min="7436" max="7436" width="12.7109375" style="477" customWidth="1"/>
    <col min="7437" max="7437" width="47.42578125" style="477" customWidth="1"/>
    <col min="7438"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450" width="10.5703125" style="477"/>
    <col min="7451" max="7451" width="10.140625" style="477" customWidth="1"/>
    <col min="7452" max="7680" width="10.5703125" style="477"/>
    <col min="7681" max="7688" width="0" style="477" hidden="1" customWidth="1"/>
    <col min="7689" max="7691" width="3.7109375" style="477" customWidth="1"/>
    <col min="7692" max="7692" width="12.7109375" style="477" customWidth="1"/>
    <col min="7693" max="7693" width="47.42578125" style="477" customWidth="1"/>
    <col min="7694"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706" width="10.5703125" style="477"/>
    <col min="7707" max="7707" width="10.140625" style="477" customWidth="1"/>
    <col min="7708" max="7936" width="10.5703125" style="477"/>
    <col min="7937" max="7944" width="0" style="477" hidden="1" customWidth="1"/>
    <col min="7945" max="7947" width="3.7109375" style="477" customWidth="1"/>
    <col min="7948" max="7948" width="12.7109375" style="477" customWidth="1"/>
    <col min="7949" max="7949" width="47.42578125" style="477" customWidth="1"/>
    <col min="7950"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7962" width="10.5703125" style="477"/>
    <col min="7963" max="7963" width="10.140625" style="477" customWidth="1"/>
    <col min="7964" max="8192" width="10.5703125" style="477"/>
    <col min="8193" max="8200" width="0" style="477" hidden="1" customWidth="1"/>
    <col min="8201" max="8203" width="3.7109375" style="477" customWidth="1"/>
    <col min="8204" max="8204" width="12.7109375" style="477" customWidth="1"/>
    <col min="8205" max="8205" width="47.42578125" style="477" customWidth="1"/>
    <col min="8206"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218" width="10.5703125" style="477"/>
    <col min="8219" max="8219" width="10.140625" style="477" customWidth="1"/>
    <col min="8220" max="8448" width="10.5703125" style="477"/>
    <col min="8449" max="8456" width="0" style="477" hidden="1" customWidth="1"/>
    <col min="8457" max="8459" width="3.7109375" style="477" customWidth="1"/>
    <col min="8460" max="8460" width="12.7109375" style="477" customWidth="1"/>
    <col min="8461" max="8461" width="47.42578125" style="477" customWidth="1"/>
    <col min="8462"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474" width="10.5703125" style="477"/>
    <col min="8475" max="8475" width="10.140625" style="477" customWidth="1"/>
    <col min="8476" max="8704" width="10.5703125" style="477"/>
    <col min="8705" max="8712" width="0" style="477" hidden="1" customWidth="1"/>
    <col min="8713" max="8715" width="3.7109375" style="477" customWidth="1"/>
    <col min="8716" max="8716" width="12.7109375" style="477" customWidth="1"/>
    <col min="8717" max="8717" width="47.42578125" style="477" customWidth="1"/>
    <col min="8718"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730" width="10.5703125" style="477"/>
    <col min="8731" max="8731" width="10.140625" style="477" customWidth="1"/>
    <col min="8732" max="8960" width="10.5703125" style="477"/>
    <col min="8961" max="8968" width="0" style="477" hidden="1" customWidth="1"/>
    <col min="8969" max="8971" width="3.7109375" style="477" customWidth="1"/>
    <col min="8972" max="8972" width="12.7109375" style="477" customWidth="1"/>
    <col min="8973" max="8973" width="47.42578125" style="477" customWidth="1"/>
    <col min="8974"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8986" width="10.5703125" style="477"/>
    <col min="8987" max="8987" width="10.140625" style="477" customWidth="1"/>
    <col min="8988" max="9216" width="10.5703125" style="477"/>
    <col min="9217" max="9224" width="0" style="477" hidden="1" customWidth="1"/>
    <col min="9225" max="9227" width="3.7109375" style="477" customWidth="1"/>
    <col min="9228" max="9228" width="12.7109375" style="477" customWidth="1"/>
    <col min="9229" max="9229" width="47.42578125" style="477" customWidth="1"/>
    <col min="9230"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242" width="10.5703125" style="477"/>
    <col min="9243" max="9243" width="10.140625" style="477" customWidth="1"/>
    <col min="9244" max="9472" width="10.5703125" style="477"/>
    <col min="9473" max="9480" width="0" style="477" hidden="1" customWidth="1"/>
    <col min="9481" max="9483" width="3.7109375" style="477" customWidth="1"/>
    <col min="9484" max="9484" width="12.7109375" style="477" customWidth="1"/>
    <col min="9485" max="9485" width="47.42578125" style="477" customWidth="1"/>
    <col min="9486"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498" width="10.5703125" style="477"/>
    <col min="9499" max="9499" width="10.140625" style="477" customWidth="1"/>
    <col min="9500" max="9728" width="10.5703125" style="477"/>
    <col min="9729" max="9736" width="0" style="477" hidden="1" customWidth="1"/>
    <col min="9737" max="9739" width="3.7109375" style="477" customWidth="1"/>
    <col min="9740" max="9740" width="12.7109375" style="477" customWidth="1"/>
    <col min="9741" max="9741" width="47.42578125" style="477" customWidth="1"/>
    <col min="9742"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754" width="10.5703125" style="477"/>
    <col min="9755" max="9755" width="10.140625" style="477" customWidth="1"/>
    <col min="9756" max="9984" width="10.5703125" style="477"/>
    <col min="9985" max="9992" width="0" style="477" hidden="1" customWidth="1"/>
    <col min="9993" max="9995" width="3.7109375" style="477" customWidth="1"/>
    <col min="9996" max="9996" width="12.7109375" style="477" customWidth="1"/>
    <col min="9997" max="9997" width="47.42578125" style="477" customWidth="1"/>
    <col min="9998"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010" width="10.5703125" style="477"/>
    <col min="10011" max="10011" width="10.140625" style="477" customWidth="1"/>
    <col min="10012" max="10240" width="10.5703125" style="477"/>
    <col min="10241" max="10248" width="0" style="477" hidden="1" customWidth="1"/>
    <col min="10249" max="10251" width="3.7109375" style="477" customWidth="1"/>
    <col min="10252" max="10252" width="12.7109375" style="477" customWidth="1"/>
    <col min="10253" max="10253" width="47.42578125" style="477" customWidth="1"/>
    <col min="10254"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266" width="10.5703125" style="477"/>
    <col min="10267" max="10267" width="10.140625" style="477" customWidth="1"/>
    <col min="10268" max="10496" width="10.5703125" style="477"/>
    <col min="10497" max="10504" width="0" style="477" hidden="1" customWidth="1"/>
    <col min="10505" max="10507" width="3.7109375" style="477" customWidth="1"/>
    <col min="10508" max="10508" width="12.7109375" style="477" customWidth="1"/>
    <col min="10509" max="10509" width="47.42578125" style="477" customWidth="1"/>
    <col min="10510"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522" width="10.5703125" style="477"/>
    <col min="10523" max="10523" width="10.140625" style="477" customWidth="1"/>
    <col min="10524" max="10752" width="10.5703125" style="477"/>
    <col min="10753" max="10760" width="0" style="477" hidden="1" customWidth="1"/>
    <col min="10761" max="10763" width="3.7109375" style="477" customWidth="1"/>
    <col min="10764" max="10764" width="12.7109375" style="477" customWidth="1"/>
    <col min="10765" max="10765" width="47.42578125" style="477" customWidth="1"/>
    <col min="10766"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0778" width="10.5703125" style="477"/>
    <col min="10779" max="10779" width="10.140625" style="477" customWidth="1"/>
    <col min="10780" max="11008" width="10.5703125" style="477"/>
    <col min="11009" max="11016" width="0" style="477" hidden="1" customWidth="1"/>
    <col min="11017" max="11019" width="3.7109375" style="477" customWidth="1"/>
    <col min="11020" max="11020" width="12.7109375" style="477" customWidth="1"/>
    <col min="11021" max="11021" width="47.42578125" style="477" customWidth="1"/>
    <col min="11022"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034" width="10.5703125" style="477"/>
    <col min="11035" max="11035" width="10.140625" style="477" customWidth="1"/>
    <col min="11036" max="11264" width="10.5703125" style="477"/>
    <col min="11265" max="11272" width="0" style="477" hidden="1" customWidth="1"/>
    <col min="11273" max="11275" width="3.7109375" style="477" customWidth="1"/>
    <col min="11276" max="11276" width="12.7109375" style="477" customWidth="1"/>
    <col min="11277" max="11277" width="47.42578125" style="477" customWidth="1"/>
    <col min="11278"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290" width="10.5703125" style="477"/>
    <col min="11291" max="11291" width="10.140625" style="477" customWidth="1"/>
    <col min="11292" max="11520" width="10.5703125" style="477"/>
    <col min="11521" max="11528" width="0" style="477" hidden="1" customWidth="1"/>
    <col min="11529" max="11531" width="3.7109375" style="477" customWidth="1"/>
    <col min="11532" max="11532" width="12.7109375" style="477" customWidth="1"/>
    <col min="11533" max="11533" width="47.42578125" style="477" customWidth="1"/>
    <col min="11534"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546" width="10.5703125" style="477"/>
    <col min="11547" max="11547" width="10.140625" style="477" customWidth="1"/>
    <col min="11548" max="11776" width="10.5703125" style="477"/>
    <col min="11777" max="11784" width="0" style="477" hidden="1" customWidth="1"/>
    <col min="11785" max="11787" width="3.7109375" style="477" customWidth="1"/>
    <col min="11788" max="11788" width="12.7109375" style="477" customWidth="1"/>
    <col min="11789" max="11789" width="47.42578125" style="477" customWidth="1"/>
    <col min="11790"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1802" width="10.5703125" style="477"/>
    <col min="11803" max="11803" width="10.140625" style="477" customWidth="1"/>
    <col min="11804" max="12032" width="10.5703125" style="477"/>
    <col min="12033" max="12040" width="0" style="477" hidden="1" customWidth="1"/>
    <col min="12041" max="12043" width="3.7109375" style="477" customWidth="1"/>
    <col min="12044" max="12044" width="12.7109375" style="477" customWidth="1"/>
    <col min="12045" max="12045" width="47.42578125" style="477" customWidth="1"/>
    <col min="12046"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058" width="10.5703125" style="477"/>
    <col min="12059" max="12059" width="10.140625" style="477" customWidth="1"/>
    <col min="12060" max="12288" width="10.5703125" style="477"/>
    <col min="12289" max="12296" width="0" style="477" hidden="1" customWidth="1"/>
    <col min="12297" max="12299" width="3.7109375" style="477" customWidth="1"/>
    <col min="12300" max="12300" width="12.7109375" style="477" customWidth="1"/>
    <col min="12301" max="12301" width="47.42578125" style="477" customWidth="1"/>
    <col min="12302"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314" width="10.5703125" style="477"/>
    <col min="12315" max="12315" width="10.140625" style="477" customWidth="1"/>
    <col min="12316" max="12544" width="10.5703125" style="477"/>
    <col min="12545" max="12552" width="0" style="477" hidden="1" customWidth="1"/>
    <col min="12553" max="12555" width="3.7109375" style="477" customWidth="1"/>
    <col min="12556" max="12556" width="12.7109375" style="477" customWidth="1"/>
    <col min="12557" max="12557" width="47.42578125" style="477" customWidth="1"/>
    <col min="12558"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570" width="10.5703125" style="477"/>
    <col min="12571" max="12571" width="10.140625" style="477" customWidth="1"/>
    <col min="12572" max="12800" width="10.5703125" style="477"/>
    <col min="12801" max="12808" width="0" style="477" hidden="1" customWidth="1"/>
    <col min="12809" max="12811" width="3.7109375" style="477" customWidth="1"/>
    <col min="12812" max="12812" width="12.7109375" style="477" customWidth="1"/>
    <col min="12813" max="12813" width="47.42578125" style="477" customWidth="1"/>
    <col min="12814"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2826" width="10.5703125" style="477"/>
    <col min="12827" max="12827" width="10.140625" style="477" customWidth="1"/>
    <col min="12828" max="13056" width="10.5703125" style="477"/>
    <col min="13057" max="13064" width="0" style="477" hidden="1" customWidth="1"/>
    <col min="13065" max="13067" width="3.7109375" style="477" customWidth="1"/>
    <col min="13068" max="13068" width="12.7109375" style="477" customWidth="1"/>
    <col min="13069" max="13069" width="47.42578125" style="477" customWidth="1"/>
    <col min="13070"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082" width="10.5703125" style="477"/>
    <col min="13083" max="13083" width="10.140625" style="477" customWidth="1"/>
    <col min="13084" max="13312" width="10.5703125" style="477"/>
    <col min="13313" max="13320" width="0" style="477" hidden="1" customWidth="1"/>
    <col min="13321" max="13323" width="3.7109375" style="477" customWidth="1"/>
    <col min="13324" max="13324" width="12.7109375" style="477" customWidth="1"/>
    <col min="13325" max="13325" width="47.42578125" style="477" customWidth="1"/>
    <col min="13326"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338" width="10.5703125" style="477"/>
    <col min="13339" max="13339" width="10.140625" style="477" customWidth="1"/>
    <col min="13340" max="13568" width="10.5703125" style="477"/>
    <col min="13569" max="13576" width="0" style="477" hidden="1" customWidth="1"/>
    <col min="13577" max="13579" width="3.7109375" style="477" customWidth="1"/>
    <col min="13580" max="13580" width="12.7109375" style="477" customWidth="1"/>
    <col min="13581" max="13581" width="47.42578125" style="477" customWidth="1"/>
    <col min="13582"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594" width="10.5703125" style="477"/>
    <col min="13595" max="13595" width="10.140625" style="477" customWidth="1"/>
    <col min="13596" max="13824" width="10.5703125" style="477"/>
    <col min="13825" max="13832" width="0" style="477" hidden="1" customWidth="1"/>
    <col min="13833" max="13835" width="3.7109375" style="477" customWidth="1"/>
    <col min="13836" max="13836" width="12.7109375" style="477" customWidth="1"/>
    <col min="13837" max="13837" width="47.42578125" style="477" customWidth="1"/>
    <col min="13838"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3850" width="10.5703125" style="477"/>
    <col min="13851" max="13851" width="10.140625" style="477" customWidth="1"/>
    <col min="13852" max="14080" width="10.5703125" style="477"/>
    <col min="14081" max="14088" width="0" style="477" hidden="1" customWidth="1"/>
    <col min="14089" max="14091" width="3.7109375" style="477" customWidth="1"/>
    <col min="14092" max="14092" width="12.7109375" style="477" customWidth="1"/>
    <col min="14093" max="14093" width="47.42578125" style="477" customWidth="1"/>
    <col min="14094"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106" width="10.5703125" style="477"/>
    <col min="14107" max="14107" width="10.140625" style="477" customWidth="1"/>
    <col min="14108" max="14336" width="10.5703125" style="477"/>
    <col min="14337" max="14344" width="0" style="477" hidden="1" customWidth="1"/>
    <col min="14345" max="14347" width="3.7109375" style="477" customWidth="1"/>
    <col min="14348" max="14348" width="12.7109375" style="477" customWidth="1"/>
    <col min="14349" max="14349" width="47.42578125" style="477" customWidth="1"/>
    <col min="14350"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362" width="10.5703125" style="477"/>
    <col min="14363" max="14363" width="10.140625" style="477" customWidth="1"/>
    <col min="14364" max="14592" width="10.5703125" style="477"/>
    <col min="14593" max="14600" width="0" style="477" hidden="1" customWidth="1"/>
    <col min="14601" max="14603" width="3.7109375" style="477" customWidth="1"/>
    <col min="14604" max="14604" width="12.7109375" style="477" customWidth="1"/>
    <col min="14605" max="14605" width="47.42578125" style="477" customWidth="1"/>
    <col min="14606"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618" width="10.5703125" style="477"/>
    <col min="14619" max="14619" width="10.140625" style="477" customWidth="1"/>
    <col min="14620" max="14848" width="10.5703125" style="477"/>
    <col min="14849" max="14856" width="0" style="477" hidden="1" customWidth="1"/>
    <col min="14857" max="14859" width="3.7109375" style="477" customWidth="1"/>
    <col min="14860" max="14860" width="12.7109375" style="477" customWidth="1"/>
    <col min="14861" max="14861" width="47.42578125" style="477" customWidth="1"/>
    <col min="14862"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4874" width="10.5703125" style="477"/>
    <col min="14875" max="14875" width="10.140625" style="477" customWidth="1"/>
    <col min="14876" max="15104" width="10.5703125" style="477"/>
    <col min="15105" max="15112" width="0" style="477" hidden="1" customWidth="1"/>
    <col min="15113" max="15115" width="3.7109375" style="477" customWidth="1"/>
    <col min="15116" max="15116" width="12.7109375" style="477" customWidth="1"/>
    <col min="15117" max="15117" width="47.42578125" style="477" customWidth="1"/>
    <col min="15118"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130" width="10.5703125" style="477"/>
    <col min="15131" max="15131" width="10.140625" style="477" customWidth="1"/>
    <col min="15132" max="15360" width="10.5703125" style="477"/>
    <col min="15361" max="15368" width="0" style="477" hidden="1" customWidth="1"/>
    <col min="15369" max="15371" width="3.7109375" style="477" customWidth="1"/>
    <col min="15372" max="15372" width="12.7109375" style="477" customWidth="1"/>
    <col min="15373" max="15373" width="47.42578125" style="477" customWidth="1"/>
    <col min="15374"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386" width="10.5703125" style="477"/>
    <col min="15387" max="15387" width="10.140625" style="477" customWidth="1"/>
    <col min="15388" max="15616" width="10.5703125" style="477"/>
    <col min="15617" max="15624" width="0" style="477" hidden="1" customWidth="1"/>
    <col min="15625" max="15627" width="3.7109375" style="477" customWidth="1"/>
    <col min="15628" max="15628" width="12.7109375" style="477" customWidth="1"/>
    <col min="15629" max="15629" width="47.42578125" style="477" customWidth="1"/>
    <col min="15630"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642" width="10.5703125" style="477"/>
    <col min="15643" max="15643" width="10.140625" style="477" customWidth="1"/>
    <col min="15644" max="15872" width="10.5703125" style="477"/>
    <col min="15873" max="15880" width="0" style="477" hidden="1" customWidth="1"/>
    <col min="15881" max="15883" width="3.7109375" style="477" customWidth="1"/>
    <col min="15884" max="15884" width="12.7109375" style="477" customWidth="1"/>
    <col min="15885" max="15885" width="47.42578125" style="477" customWidth="1"/>
    <col min="15886"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5898" width="10.5703125" style="477"/>
    <col min="15899" max="15899" width="10.140625" style="477" customWidth="1"/>
    <col min="15900" max="16128" width="10.5703125" style="477"/>
    <col min="16129" max="16136" width="0" style="477" hidden="1" customWidth="1"/>
    <col min="16137" max="16139" width="3.7109375" style="477" customWidth="1"/>
    <col min="16140" max="16140" width="12.7109375" style="477" customWidth="1"/>
    <col min="16141" max="16141" width="47.42578125" style="477" customWidth="1"/>
    <col min="16142"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154" width="10.5703125" style="477"/>
    <col min="16155" max="16155" width="10.140625" style="477" customWidth="1"/>
    <col min="16156" max="16384" width="10.5703125" style="477"/>
  </cols>
  <sheetData>
    <row r="1" spans="7:34" hidden="1"/>
    <row r="2" spans="7:34" hidden="1"/>
    <row r="3" spans="7:34" hidden="1"/>
    <row r="4" spans="7:34" ht="3" customHeight="1">
      <c r="J4" s="482"/>
      <c r="K4" s="482"/>
      <c r="L4" s="478"/>
      <c r="M4" s="478"/>
      <c r="N4" s="478"/>
      <c r="O4" s="485"/>
      <c r="P4" s="485"/>
      <c r="Q4" s="485"/>
      <c r="R4" s="485"/>
      <c r="S4" s="485"/>
      <c r="T4" s="485"/>
      <c r="U4" s="478"/>
    </row>
    <row r="5" spans="7:34" ht="22.5" customHeight="1">
      <c r="J5" s="482"/>
      <c r="K5" s="482"/>
      <c r="L5" s="1227" t="s">
        <v>658</v>
      </c>
      <c r="M5" s="1227"/>
      <c r="N5" s="1227"/>
      <c r="O5" s="1227"/>
      <c r="P5" s="1227"/>
      <c r="Q5" s="1227"/>
      <c r="R5" s="1227"/>
      <c r="S5" s="1227"/>
      <c r="T5" s="1227"/>
      <c r="U5" s="498"/>
    </row>
    <row r="6" spans="7:34" ht="3" customHeight="1">
      <c r="J6" s="482"/>
      <c r="K6" s="482"/>
      <c r="L6" s="478"/>
      <c r="M6" s="478"/>
      <c r="N6" s="478"/>
      <c r="O6" s="481"/>
      <c r="P6" s="481"/>
      <c r="Q6" s="481"/>
      <c r="R6" s="481"/>
      <c r="S6" s="481"/>
      <c r="T6" s="481"/>
      <c r="U6" s="478"/>
    </row>
    <row r="7" spans="7:34" s="524" customFormat="1" ht="22.5">
      <c r="G7" s="532"/>
      <c r="H7" s="532"/>
      <c r="I7" s="532"/>
      <c r="J7" s="530"/>
      <c r="K7" s="530"/>
      <c r="L7" s="525"/>
      <c r="M7" s="618" t="s">
        <v>502</v>
      </c>
      <c r="N7" s="667"/>
      <c r="O7" s="1262" t="str">
        <f>IF(NameOrPr_ch="",IF(NameOrPr="","",NameOrPr),NameOrPr_ch)</f>
        <v>Комитет по тарифам и ценовой политике ЛО</v>
      </c>
      <c r="P7" s="1263"/>
      <c r="Q7" s="1263"/>
      <c r="R7" s="1263"/>
      <c r="S7" s="1263"/>
      <c r="T7" s="1264"/>
      <c r="U7" s="670"/>
      <c r="X7" s="586"/>
      <c r="Y7" s="586"/>
      <c r="Z7" s="586"/>
      <c r="AA7" s="586"/>
      <c r="AB7" s="586"/>
      <c r="AC7" s="586"/>
      <c r="AD7" s="586"/>
      <c r="AE7" s="586"/>
      <c r="AF7" s="586"/>
      <c r="AG7" s="586"/>
      <c r="AH7" s="586"/>
    </row>
    <row r="8" spans="7:34" s="492" customFormat="1" ht="18.75">
      <c r="G8" s="491"/>
      <c r="H8" s="491"/>
      <c r="L8" s="500"/>
      <c r="M8" s="618" t="s">
        <v>597</v>
      </c>
      <c r="N8" s="667"/>
      <c r="O8" s="1262" t="str">
        <f>IF(datePr_ch="",IF(datePr="","",datePr),datePr_ch)</f>
        <v>08.12.2021</v>
      </c>
      <c r="P8" s="1263"/>
      <c r="Q8" s="1263"/>
      <c r="R8" s="1263"/>
      <c r="S8" s="1263"/>
      <c r="T8" s="1264"/>
      <c r="U8" s="668"/>
      <c r="X8" s="506"/>
      <c r="Y8" s="506"/>
      <c r="Z8" s="506"/>
      <c r="AA8" s="506"/>
      <c r="AB8" s="506"/>
      <c r="AC8" s="506"/>
      <c r="AD8" s="506"/>
      <c r="AE8" s="506"/>
      <c r="AF8" s="506"/>
      <c r="AG8" s="506"/>
      <c r="AH8" s="506"/>
    </row>
    <row r="9" spans="7:34" s="492" customFormat="1" ht="18.75">
      <c r="G9" s="491"/>
      <c r="H9" s="491"/>
      <c r="L9" s="553"/>
      <c r="M9" s="618" t="s">
        <v>596</v>
      </c>
      <c r="N9" s="667"/>
      <c r="O9" s="1262" t="str">
        <f>IF(numberPr_ch="",IF(numberPr="","",numberPr),numberPr_ch)</f>
        <v>№318-п от 08.12.2021 г.; №555-п от 20.12.2021 г.</v>
      </c>
      <c r="P9" s="1263"/>
      <c r="Q9" s="1263"/>
      <c r="R9" s="1263"/>
      <c r="S9" s="1263"/>
      <c r="T9" s="1264"/>
      <c r="U9" s="668"/>
      <c r="X9" s="506"/>
      <c r="Y9" s="506"/>
      <c r="Z9" s="506"/>
      <c r="AA9" s="506"/>
      <c r="AB9" s="506"/>
      <c r="AC9" s="506"/>
      <c r="AD9" s="506"/>
      <c r="AE9" s="506"/>
      <c r="AF9" s="506"/>
      <c r="AG9" s="506"/>
      <c r="AH9" s="506"/>
    </row>
    <row r="10" spans="7:34" s="492" customFormat="1" ht="18.75">
      <c r="G10" s="491"/>
      <c r="H10" s="491"/>
      <c r="L10" s="553"/>
      <c r="M10" s="618" t="s">
        <v>501</v>
      </c>
      <c r="N10" s="667"/>
      <c r="O10" s="1262" t="str">
        <f>IF(IstPub_ch="",IF(IstPub="","",IstPub),IstPub_ch)</f>
        <v>http://bptr.lenreg.ru</v>
      </c>
      <c r="P10" s="1263"/>
      <c r="Q10" s="1263"/>
      <c r="R10" s="1263"/>
      <c r="S10" s="1263"/>
      <c r="T10" s="1264"/>
      <c r="U10" s="668"/>
      <c r="X10" s="506"/>
      <c r="Y10" s="506"/>
      <c r="Z10" s="506"/>
      <c r="AA10" s="506"/>
      <c r="AB10" s="506"/>
      <c r="AC10" s="506"/>
      <c r="AD10" s="506"/>
      <c r="AE10" s="506"/>
      <c r="AF10" s="506"/>
      <c r="AG10" s="506"/>
      <c r="AH10" s="506"/>
    </row>
    <row r="11" spans="7:34" s="492" customFormat="1" ht="11.25" hidden="1">
      <c r="G11" s="491"/>
      <c r="H11" s="491"/>
      <c r="L11" s="1228"/>
      <c r="M11" s="1228"/>
      <c r="N11" s="489"/>
      <c r="O11" s="1266"/>
      <c r="P11" s="1266"/>
      <c r="Q11" s="1266"/>
      <c r="R11" s="1266"/>
      <c r="S11" s="1266"/>
      <c r="T11" s="1266"/>
      <c r="U11" s="504" t="s">
        <v>373</v>
      </c>
      <c r="X11" s="506"/>
      <c r="Y11" s="506"/>
      <c r="Z11" s="506"/>
      <c r="AA11" s="506"/>
      <c r="AB11" s="506"/>
      <c r="AC11" s="506"/>
      <c r="AD11" s="506"/>
      <c r="AE11" s="506"/>
      <c r="AF11" s="506"/>
      <c r="AG11" s="506"/>
      <c r="AH11" s="506"/>
    </row>
    <row r="12" spans="7:34">
      <c r="J12" s="482"/>
      <c r="K12" s="482"/>
      <c r="L12" s="478"/>
      <c r="M12" s="478"/>
      <c r="N12" s="478"/>
      <c r="O12" s="1261"/>
      <c r="P12" s="1261"/>
      <c r="Q12" s="1261"/>
      <c r="R12" s="1261"/>
      <c r="S12" s="1261"/>
      <c r="T12" s="1261"/>
      <c r="U12" s="1261"/>
    </row>
    <row r="13" spans="7:34">
      <c r="J13" s="482"/>
      <c r="K13" s="482"/>
      <c r="L13" s="1161" t="s">
        <v>454</v>
      </c>
      <c r="M13" s="1161"/>
      <c r="N13" s="1161"/>
      <c r="O13" s="1161"/>
      <c r="P13" s="1161"/>
      <c r="Q13" s="1161"/>
      <c r="R13" s="1161"/>
      <c r="S13" s="1161"/>
      <c r="T13" s="1161"/>
      <c r="U13" s="1161"/>
      <c r="V13" s="1161"/>
      <c r="W13" s="1161" t="s">
        <v>455</v>
      </c>
    </row>
    <row r="14" spans="7:34" ht="14.25" customHeight="1">
      <c r="J14" s="482"/>
      <c r="K14" s="482"/>
      <c r="L14" s="1240" t="s">
        <v>92</v>
      </c>
      <c r="M14" s="1240" t="s">
        <v>640</v>
      </c>
      <c r="N14" s="522"/>
      <c r="O14" s="1241" t="s">
        <v>642</v>
      </c>
      <c r="P14" s="1242"/>
      <c r="Q14" s="1242"/>
      <c r="R14" s="1242"/>
      <c r="S14" s="1242"/>
      <c r="T14" s="1243"/>
      <c r="U14" s="1224" t="s">
        <v>341</v>
      </c>
      <c r="V14" s="1237" t="s">
        <v>275</v>
      </c>
      <c r="W14" s="1161"/>
    </row>
    <row r="15" spans="7:34" s="524" customFormat="1" ht="14.25" customHeight="1">
      <c r="G15" s="532"/>
      <c r="H15" s="532"/>
      <c r="I15" s="532"/>
      <c r="J15" s="530"/>
      <c r="K15" s="530"/>
      <c r="L15" s="1240"/>
      <c r="M15" s="1240"/>
      <c r="N15" s="522"/>
      <c r="O15" s="1246" t="s">
        <v>606</v>
      </c>
      <c r="P15" s="1244" t="s">
        <v>271</v>
      </c>
      <c r="Q15" s="1245"/>
      <c r="R15" s="1222" t="s">
        <v>655</v>
      </c>
      <c r="S15" s="1222"/>
      <c r="T15" s="1223"/>
      <c r="U15" s="1225"/>
      <c r="V15" s="1238"/>
      <c r="W15" s="1161"/>
      <c r="X15" s="586"/>
      <c r="Y15" s="586"/>
      <c r="Z15" s="586"/>
      <c r="AA15" s="586"/>
      <c r="AB15" s="586"/>
      <c r="AC15" s="586"/>
      <c r="AD15" s="586"/>
      <c r="AE15" s="586"/>
      <c r="AF15" s="586"/>
      <c r="AG15" s="586"/>
      <c r="AH15" s="586"/>
    </row>
    <row r="16" spans="7:34" ht="33.75">
      <c r="J16" s="482"/>
      <c r="K16" s="482"/>
      <c r="L16" s="1240"/>
      <c r="M16" s="1240"/>
      <c r="N16" s="521"/>
      <c r="O16" s="1247"/>
      <c r="P16" s="536" t="s">
        <v>766</v>
      </c>
      <c r="Q16" s="536" t="s">
        <v>767</v>
      </c>
      <c r="R16" s="537" t="s">
        <v>274</v>
      </c>
      <c r="S16" s="1235" t="s">
        <v>273</v>
      </c>
      <c r="T16" s="1236"/>
      <c r="U16" s="1226"/>
      <c r="V16" s="1239"/>
      <c r="W16" s="1161"/>
    </row>
    <row r="17" spans="1:34">
      <c r="J17" s="482"/>
      <c r="K17" s="490">
        <v>1</v>
      </c>
      <c r="L17" s="479" t="s">
        <v>93</v>
      </c>
      <c r="M17" s="479" t="s">
        <v>49</v>
      </c>
      <c r="N17" s="497" t="s">
        <v>49</v>
      </c>
      <c r="O17" s="488">
        <f ca="1">OFFSET(O17,0,-1)+1</f>
        <v>3</v>
      </c>
      <c r="P17" s="488">
        <f ca="1">OFFSET(P17,0,-1)+1</f>
        <v>4</v>
      </c>
      <c r="Q17" s="488">
        <f ca="1">OFFSET(Q17,0,-1)+1</f>
        <v>5</v>
      </c>
      <c r="R17" s="488">
        <f ca="1">OFFSET(R17,0,-1)+1</f>
        <v>6</v>
      </c>
      <c r="S17" s="1229">
        <f ca="1">OFFSET(S17,0,-1)+1</f>
        <v>7</v>
      </c>
      <c r="T17" s="1229"/>
      <c r="U17" s="488">
        <f ca="1">OFFSET(U17,0,-2)+1</f>
        <v>8</v>
      </c>
      <c r="V17" s="496">
        <f ca="1">OFFSET(V17,0,-1)</f>
        <v>8</v>
      </c>
      <c r="W17" s="488">
        <f ca="1">OFFSET(W17,0,-1)+1</f>
        <v>9</v>
      </c>
    </row>
    <row r="18" spans="1:34" ht="22.5">
      <c r="A18" s="1213">
        <v>1</v>
      </c>
      <c r="B18" s="941"/>
      <c r="C18" s="941"/>
      <c r="D18" s="941"/>
      <c r="E18" s="942"/>
      <c r="F18" s="943"/>
      <c r="G18" s="943"/>
      <c r="H18" s="943"/>
      <c r="I18" s="944"/>
      <c r="J18" s="939"/>
      <c r="K18" s="946"/>
      <c r="L18" s="594">
        <f>mergeValue(A18)</f>
        <v>1</v>
      </c>
      <c r="M18" s="642" t="s">
        <v>20</v>
      </c>
      <c r="N18" s="581"/>
      <c r="O18" s="1259"/>
      <c r="P18" s="1259"/>
      <c r="Q18" s="1259"/>
      <c r="R18" s="1259"/>
      <c r="S18" s="1259"/>
      <c r="T18" s="1259"/>
      <c r="U18" s="1259"/>
      <c r="V18" s="1259"/>
      <c r="W18" s="631" t="s">
        <v>659</v>
      </c>
    </row>
    <row r="19" spans="1:34" ht="22.5">
      <c r="A19" s="1213"/>
      <c r="B19" s="1213">
        <v>1</v>
      </c>
      <c r="C19" s="941"/>
      <c r="D19" s="941"/>
      <c r="E19" s="943"/>
      <c r="F19" s="943"/>
      <c r="G19" s="943"/>
      <c r="H19" s="943"/>
      <c r="I19" s="938"/>
      <c r="J19" s="937"/>
      <c r="K19" s="940"/>
      <c r="L19" s="594" t="str">
        <f>mergeValue(A19) &amp;"."&amp; mergeValue(B19)</f>
        <v>1.1</v>
      </c>
      <c r="M19" s="547" t="s">
        <v>16</v>
      </c>
      <c r="N19" s="581"/>
      <c r="O19" s="1259"/>
      <c r="P19" s="1259"/>
      <c r="Q19" s="1259"/>
      <c r="R19" s="1259"/>
      <c r="S19" s="1259"/>
      <c r="T19" s="1259"/>
      <c r="U19" s="1259"/>
      <c r="V19" s="1259"/>
      <c r="W19" s="631" t="s">
        <v>477</v>
      </c>
    </row>
    <row r="20" spans="1:34" ht="22.5">
      <c r="A20" s="1213"/>
      <c r="B20" s="1213"/>
      <c r="C20" s="1213">
        <v>1</v>
      </c>
      <c r="D20" s="941"/>
      <c r="E20" s="943"/>
      <c r="F20" s="943"/>
      <c r="G20" s="943"/>
      <c r="H20" s="943"/>
      <c r="I20" s="945"/>
      <c r="J20" s="937"/>
      <c r="K20" s="940"/>
      <c r="L20" s="594" t="str">
        <f>mergeValue(A20) &amp;"."&amp; mergeValue(B20)&amp;"."&amp; mergeValue(C20)</f>
        <v>1.1.1</v>
      </c>
      <c r="M20" s="548" t="s">
        <v>7</v>
      </c>
      <c r="N20" s="581"/>
      <c r="O20" s="1259"/>
      <c r="P20" s="1259"/>
      <c r="Q20" s="1259"/>
      <c r="R20" s="1259"/>
      <c r="S20" s="1259"/>
      <c r="T20" s="1259"/>
      <c r="U20" s="1259"/>
      <c r="V20" s="1259"/>
      <c r="W20" s="631" t="s">
        <v>634</v>
      </c>
    </row>
    <row r="21" spans="1:34" ht="22.5">
      <c r="A21" s="1213"/>
      <c r="B21" s="1213"/>
      <c r="C21" s="1213"/>
      <c r="D21" s="1213">
        <v>1</v>
      </c>
      <c r="E21" s="943"/>
      <c r="F21" s="943"/>
      <c r="G21" s="943"/>
      <c r="H21" s="943"/>
      <c r="I21" s="945"/>
      <c r="J21" s="937"/>
      <c r="K21" s="940"/>
      <c r="L21" s="594" t="str">
        <f>mergeValue(A21) &amp;"."&amp; mergeValue(B21)&amp;"."&amp; mergeValue(C21)&amp;"."&amp; mergeValue(D21)</f>
        <v>1.1.1.1</v>
      </c>
      <c r="M21" s="549" t="s">
        <v>22</v>
      </c>
      <c r="N21" s="581"/>
      <c r="O21" s="1259"/>
      <c r="P21" s="1259"/>
      <c r="Q21" s="1259"/>
      <c r="R21" s="1259"/>
      <c r="S21" s="1259"/>
      <c r="T21" s="1259"/>
      <c r="U21" s="1259"/>
      <c r="V21" s="1259"/>
      <c r="W21" s="631" t="s">
        <v>635</v>
      </c>
    </row>
    <row r="22" spans="1:34" ht="11.25" hidden="1" customHeight="1">
      <c r="A22" s="1213"/>
      <c r="B22" s="1213"/>
      <c r="C22" s="1213"/>
      <c r="D22" s="1213"/>
      <c r="E22" s="1213">
        <v>1</v>
      </c>
      <c r="F22" s="943"/>
      <c r="G22" s="943"/>
      <c r="H22" s="941">
        <v>1</v>
      </c>
      <c r="I22" s="1213">
        <v>1</v>
      </c>
      <c r="J22" s="943"/>
      <c r="K22" s="948"/>
      <c r="L22" s="594"/>
      <c r="M22" s="555"/>
      <c r="N22" s="582"/>
      <c r="O22" s="632"/>
      <c r="P22" s="632"/>
      <c r="Q22" s="632"/>
      <c r="R22" s="632"/>
      <c r="S22" s="632"/>
      <c r="T22" s="632"/>
      <c r="U22" s="632"/>
      <c r="V22" s="509"/>
      <c r="W22" s="560"/>
    </row>
    <row r="23" spans="1:34" ht="90">
      <c r="A23" s="1213"/>
      <c r="B23" s="1213"/>
      <c r="C23" s="1213"/>
      <c r="D23" s="1213"/>
      <c r="E23" s="1213"/>
      <c r="F23" s="1213">
        <v>1</v>
      </c>
      <c r="G23" s="941"/>
      <c r="H23" s="941"/>
      <c r="I23" s="1213"/>
      <c r="J23" s="1213">
        <v>1</v>
      </c>
      <c r="K23" s="949"/>
      <c r="L23" s="594" t="str">
        <f>mergeValue(A23) &amp;"."&amp; mergeValue(B23)&amp;"."&amp; mergeValue(C23)&amp;"."&amp; mergeValue(D23)&amp;"."&amp;  mergeValue(F23)</f>
        <v>1.1.1.1.1</v>
      </c>
      <c r="M23" s="556" t="s">
        <v>10</v>
      </c>
      <c r="N23" s="582"/>
      <c r="O23" s="1215"/>
      <c r="P23" s="1215"/>
      <c r="Q23" s="1215"/>
      <c r="R23" s="1215"/>
      <c r="S23" s="1215"/>
      <c r="T23" s="1215"/>
      <c r="U23" s="1215"/>
      <c r="V23" s="1215"/>
      <c r="W23" s="631" t="s">
        <v>636</v>
      </c>
      <c r="Y23" s="505" t="str">
        <f>strCheckUnique(Z23:Z26)</f>
        <v/>
      </c>
      <c r="AA23" s="505"/>
    </row>
    <row r="24" spans="1:34" ht="189" customHeight="1">
      <c r="A24" s="1213"/>
      <c r="B24" s="1213"/>
      <c r="C24" s="1213"/>
      <c r="D24" s="1213"/>
      <c r="E24" s="1213"/>
      <c r="F24" s="1213"/>
      <c r="G24" s="941">
        <v>1</v>
      </c>
      <c r="H24" s="941"/>
      <c r="I24" s="1213"/>
      <c r="J24" s="1213"/>
      <c r="K24" s="949">
        <v>1</v>
      </c>
      <c r="L24" s="594" t="str">
        <f>mergeValue(A24) &amp;"."&amp; mergeValue(B24)&amp;"."&amp; mergeValue(C24)&amp;"."&amp; mergeValue(D24)&amp;"."&amp; mergeValue(F24)&amp;"."&amp; mergeValue(G24)</f>
        <v>1.1.1.1.1.1</v>
      </c>
      <c r="M24" s="1070"/>
      <c r="N24" s="587"/>
      <c r="O24" s="563"/>
      <c r="P24" s="563"/>
      <c r="Q24" s="1095"/>
      <c r="R24" s="1248"/>
      <c r="S24" s="1220" t="s">
        <v>84</v>
      </c>
      <c r="T24" s="1248"/>
      <c r="U24" s="1220" t="s">
        <v>85</v>
      </c>
      <c r="V24" s="579"/>
      <c r="W24" s="1230" t="s">
        <v>660</v>
      </c>
      <c r="X24" s="501" t="str">
        <f>strCheckDate(O25:V25)</f>
        <v/>
      </c>
      <c r="Y24" s="505"/>
      <c r="Z24" s="505" t="str">
        <f>IF(M24="","",M24 )</f>
        <v/>
      </c>
      <c r="AA24" s="505"/>
      <c r="AB24" s="505"/>
      <c r="AC24" s="505"/>
    </row>
    <row r="25" spans="1:34" ht="11.25" hidden="1">
      <c r="A25" s="1213"/>
      <c r="B25" s="1213"/>
      <c r="C25" s="1213"/>
      <c r="D25" s="1213"/>
      <c r="E25" s="1213"/>
      <c r="F25" s="1213"/>
      <c r="G25" s="941"/>
      <c r="H25" s="941"/>
      <c r="I25" s="1213"/>
      <c r="J25" s="1213"/>
      <c r="K25" s="949"/>
      <c r="L25" s="601"/>
      <c r="M25" s="647"/>
      <c r="N25" s="587"/>
      <c r="O25" s="563"/>
      <c r="P25" s="563"/>
      <c r="Q25" s="585" t="str">
        <f>R24 &amp; "-" &amp; T24</f>
        <v>-</v>
      </c>
      <c r="R25" s="1219"/>
      <c r="S25" s="1220"/>
      <c r="T25" s="1219"/>
      <c r="U25" s="1220"/>
      <c r="V25" s="579"/>
      <c r="W25" s="1231"/>
    </row>
    <row r="26" spans="1:34" s="476" customFormat="1" ht="15" customHeight="1">
      <c r="A26" s="1213"/>
      <c r="B26" s="1213"/>
      <c r="C26" s="1213"/>
      <c r="D26" s="1213"/>
      <c r="E26" s="1213"/>
      <c r="F26" s="1213"/>
      <c r="G26" s="943"/>
      <c r="H26" s="941"/>
      <c r="I26" s="1213"/>
      <c r="J26" s="1213"/>
      <c r="K26" s="948"/>
      <c r="L26" s="539"/>
      <c r="M26" s="557" t="s">
        <v>25</v>
      </c>
      <c r="N26" s="552"/>
      <c r="O26" s="546"/>
      <c r="P26" s="546"/>
      <c r="Q26" s="546"/>
      <c r="R26" s="574"/>
      <c r="S26" s="565"/>
      <c r="T26" s="564"/>
      <c r="U26" s="552"/>
      <c r="V26" s="561"/>
      <c r="W26" s="1232"/>
      <c r="X26" s="502"/>
      <c r="Y26" s="502"/>
      <c r="Z26" s="502"/>
      <c r="AA26" s="502"/>
      <c r="AB26" s="502"/>
      <c r="AC26" s="502"/>
      <c r="AD26" s="502"/>
      <c r="AE26" s="502"/>
      <c r="AF26" s="502"/>
      <c r="AG26" s="502"/>
      <c r="AH26" s="502"/>
    </row>
    <row r="27" spans="1:34" s="476" customFormat="1" ht="15" customHeight="1">
      <c r="A27" s="1213"/>
      <c r="B27" s="1213"/>
      <c r="C27" s="1213"/>
      <c r="D27" s="1213"/>
      <c r="E27" s="1213"/>
      <c r="F27" s="943"/>
      <c r="G27" s="943"/>
      <c r="H27" s="941"/>
      <c r="I27" s="1213"/>
      <c r="J27" s="943"/>
      <c r="K27" s="948"/>
      <c r="L27" s="539"/>
      <c r="M27" s="552" t="s">
        <v>11</v>
      </c>
      <c r="N27" s="551"/>
      <c r="O27" s="546"/>
      <c r="P27" s="546"/>
      <c r="Q27" s="546"/>
      <c r="R27" s="574"/>
      <c r="S27" s="565"/>
      <c r="T27" s="564"/>
      <c r="U27" s="551"/>
      <c r="V27" s="565"/>
      <c r="W27" s="561"/>
      <c r="X27" s="502"/>
      <c r="Y27" s="502"/>
      <c r="Z27" s="502"/>
      <c r="AA27" s="502"/>
      <c r="AB27" s="502"/>
      <c r="AC27" s="502"/>
      <c r="AD27" s="502"/>
      <c r="AE27" s="502"/>
      <c r="AF27" s="502"/>
      <c r="AG27" s="502"/>
      <c r="AH27" s="502"/>
    </row>
    <row r="28" spans="1:34" s="476" customFormat="1" ht="0.2" customHeight="1">
      <c r="A28" s="1213"/>
      <c r="B28" s="1213"/>
      <c r="C28" s="1213"/>
      <c r="D28" s="1213"/>
      <c r="E28" s="947"/>
      <c r="F28" s="943"/>
      <c r="G28" s="943"/>
      <c r="H28" s="943"/>
      <c r="I28" s="939"/>
      <c r="J28" s="936"/>
      <c r="K28" s="946"/>
      <c r="L28" s="539"/>
      <c r="M28" s="552"/>
      <c r="N28" s="550"/>
      <c r="O28" s="546"/>
      <c r="P28" s="546"/>
      <c r="Q28" s="546"/>
      <c r="R28" s="574"/>
      <c r="S28" s="565"/>
      <c r="T28" s="564"/>
      <c r="U28" s="550"/>
      <c r="V28" s="565"/>
      <c r="W28" s="561"/>
      <c r="X28" s="502"/>
      <c r="Y28" s="502"/>
      <c r="Z28" s="502"/>
      <c r="AA28" s="502"/>
      <c r="AB28" s="502"/>
      <c r="AC28" s="502"/>
      <c r="AD28" s="502"/>
      <c r="AE28" s="502"/>
      <c r="AF28" s="502"/>
      <c r="AG28" s="502"/>
      <c r="AH28" s="502"/>
    </row>
    <row r="29" spans="1:34" s="476" customFormat="1" ht="15" customHeight="1">
      <c r="A29" s="1213"/>
      <c r="B29" s="1213"/>
      <c r="C29" s="1213"/>
      <c r="D29" s="947"/>
      <c r="E29" s="947"/>
      <c r="F29" s="943"/>
      <c r="G29" s="943"/>
      <c r="H29" s="943"/>
      <c r="I29" s="939"/>
      <c r="J29" s="936"/>
      <c r="K29" s="946"/>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c r="AH29" s="502"/>
    </row>
    <row r="30" spans="1:34" s="476" customFormat="1" ht="15" customHeight="1">
      <c r="A30" s="1213"/>
      <c r="B30" s="1213"/>
      <c r="C30" s="947"/>
      <c r="D30" s="947"/>
      <c r="E30" s="947"/>
      <c r="F30" s="947"/>
      <c r="G30" s="952"/>
      <c r="H30" s="939"/>
      <c r="I30" s="950"/>
      <c r="J30" s="936"/>
      <c r="K30" s="951"/>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c r="AH30" s="502"/>
    </row>
    <row r="31" spans="1:34" s="476" customFormat="1" ht="15" customHeight="1">
      <c r="A31" s="1213"/>
      <c r="B31" s="947"/>
      <c r="C31" s="947"/>
      <c r="D31" s="947"/>
      <c r="E31" s="947"/>
      <c r="F31" s="947"/>
      <c r="G31" s="952"/>
      <c r="H31" s="939"/>
      <c r="I31" s="939"/>
      <c r="J31" s="936"/>
      <c r="K31" s="946"/>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c r="AH31" s="502"/>
    </row>
    <row r="32" spans="1:34" s="476" customFormat="1" ht="15" customHeight="1">
      <c r="A32" s="935"/>
      <c r="B32" s="935"/>
      <c r="C32" s="935"/>
      <c r="D32" s="935"/>
      <c r="E32" s="935"/>
      <c r="F32" s="935"/>
      <c r="G32" s="935"/>
      <c r="H32" s="935"/>
      <c r="I32" s="935"/>
      <c r="J32" s="935"/>
      <c r="K32" s="935"/>
      <c r="L32" s="493"/>
      <c r="M32" s="566" t="s">
        <v>309</v>
      </c>
      <c r="N32" s="550"/>
      <c r="O32" s="546"/>
      <c r="P32" s="546"/>
      <c r="Q32" s="546"/>
      <c r="R32" s="574"/>
      <c r="S32" s="565"/>
      <c r="T32" s="564"/>
      <c r="U32" s="550"/>
      <c r="V32" s="565"/>
      <c r="W32" s="561"/>
      <c r="X32" s="502"/>
      <c r="Y32" s="502"/>
      <c r="Z32" s="502"/>
      <c r="AA32" s="502"/>
      <c r="AB32" s="502"/>
      <c r="AC32" s="502"/>
      <c r="AD32" s="502"/>
      <c r="AE32" s="502"/>
      <c r="AF32" s="502"/>
      <c r="AG32" s="502"/>
      <c r="AH32" s="502"/>
    </row>
    <row r="33" spans="12:23" ht="3" customHeight="1">
      <c r="L33" s="486"/>
      <c r="M33" s="486"/>
      <c r="N33" s="486"/>
      <c r="O33" s="486"/>
      <c r="P33" s="486"/>
      <c r="Q33" s="486"/>
      <c r="R33" s="486"/>
      <c r="S33" s="486"/>
      <c r="T33" s="486"/>
      <c r="U33" s="486"/>
    </row>
    <row r="34" spans="12:23" ht="123.75" customHeight="1">
      <c r="L34" s="1">
        <v>1</v>
      </c>
      <c r="M34" s="1206" t="s">
        <v>661</v>
      </c>
      <c r="N34" s="1206"/>
      <c r="O34" s="1206"/>
      <c r="P34" s="1206"/>
      <c r="Q34" s="1206"/>
      <c r="R34" s="1206"/>
      <c r="S34" s="1206"/>
      <c r="T34" s="1206"/>
      <c r="U34" s="1206"/>
      <c r="V34" s="1206"/>
      <c r="W34" s="1206"/>
    </row>
  </sheetData>
  <sheetProtection password="FA9C" sheet="1" objects="1" scenarios="1" formatColumns="0" formatRows="0"/>
  <dataConsolidate leftLabels="1"/>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sheetPr codeName="List05_7">
    <tabColor indexed="22"/>
  </sheetPr>
  <dimension ref="A1:T19"/>
  <sheetViews>
    <sheetView showGridLines="0" topLeftCell="E1"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183</v>
      </c>
    </row>
    <row r="2" spans="1:20" ht="22.5">
      <c r="F2" s="1207" t="s">
        <v>491</v>
      </c>
      <c r="G2" s="1208"/>
      <c r="H2" s="1209"/>
      <c r="I2" s="641"/>
    </row>
    <row r="3" spans="1:20" ht="3" customHeight="1"/>
    <row r="4" spans="1:20" s="571" customFormat="1" ht="11.25">
      <c r="A4" s="591"/>
      <c r="B4" s="591"/>
      <c r="C4" s="591"/>
      <c r="D4" s="591"/>
      <c r="F4" s="1161" t="s">
        <v>454</v>
      </c>
      <c r="G4" s="1161"/>
      <c r="H4" s="1161"/>
      <c r="I4" s="1210"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10"/>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20.12.2021</v>
      </c>
      <c r="I7" s="582" t="s">
        <v>493</v>
      </c>
      <c r="J7" s="616"/>
      <c r="K7" s="591"/>
      <c r="L7" s="591"/>
      <c r="M7" s="591"/>
      <c r="N7" s="591"/>
      <c r="O7" s="591"/>
      <c r="P7" s="591"/>
      <c r="Q7" s="591"/>
      <c r="R7" s="591"/>
      <c r="S7" s="591"/>
      <c r="T7" s="591"/>
    </row>
    <row r="8" spans="1:20" s="571" customFormat="1" ht="45">
      <c r="A8" s="1211">
        <v>1</v>
      </c>
      <c r="B8" s="591"/>
      <c r="C8" s="591"/>
      <c r="D8" s="591"/>
      <c r="F8" s="617" t="str">
        <f>"2." &amp;mergeValue(A8)</f>
        <v>2.1</v>
      </c>
      <c r="G8" s="633" t="s">
        <v>494</v>
      </c>
      <c r="H8" s="605"/>
      <c r="I8" s="582" t="s">
        <v>591</v>
      </c>
      <c r="J8" s="616"/>
      <c r="K8" s="591"/>
      <c r="L8" s="591"/>
      <c r="M8" s="591"/>
      <c r="N8" s="591"/>
      <c r="O8" s="591"/>
      <c r="P8" s="591"/>
      <c r="Q8" s="591"/>
      <c r="R8" s="591"/>
      <c r="S8" s="591"/>
      <c r="T8" s="591"/>
    </row>
    <row r="9" spans="1:20" s="571" customFormat="1" ht="22.5">
      <c r="A9" s="1211"/>
      <c r="B9" s="591"/>
      <c r="C9" s="591"/>
      <c r="D9" s="591"/>
      <c r="F9" s="617" t="str">
        <f>"3." &amp;mergeValue(A9)</f>
        <v>3.1</v>
      </c>
      <c r="G9" s="633" t="s">
        <v>495</v>
      </c>
      <c r="H9" s="605"/>
      <c r="I9" s="582" t="s">
        <v>589</v>
      </c>
      <c r="J9" s="616"/>
      <c r="K9" s="591"/>
      <c r="L9" s="591"/>
      <c r="M9" s="591"/>
      <c r="N9" s="591"/>
      <c r="O9" s="591"/>
      <c r="P9" s="591"/>
      <c r="Q9" s="591"/>
      <c r="R9" s="591"/>
      <c r="S9" s="591"/>
      <c r="T9" s="591"/>
    </row>
    <row r="10" spans="1:20" s="571" customFormat="1" ht="22.5">
      <c r="A10" s="1211"/>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11"/>
      <c r="B11" s="1211">
        <v>1</v>
      </c>
      <c r="C11" s="624"/>
      <c r="D11" s="624"/>
      <c r="F11" s="617" t="str">
        <f>"4."&amp;mergeValue(A11) &amp;"."&amp;mergeValue(B11)</f>
        <v>4.1.1</v>
      </c>
      <c r="G11" s="612" t="s">
        <v>593</v>
      </c>
      <c r="H11" s="605" t="str">
        <f>IF(region_name="","",region_name)</f>
        <v>Ленинградская область</v>
      </c>
      <c r="I11" s="582" t="s">
        <v>499</v>
      </c>
      <c r="J11" s="616"/>
      <c r="K11" s="591"/>
      <c r="L11" s="591"/>
      <c r="M11" s="591"/>
      <c r="N11" s="591"/>
      <c r="O11" s="591"/>
      <c r="P11" s="591"/>
      <c r="Q11" s="591"/>
      <c r="R11" s="591"/>
      <c r="S11" s="591"/>
      <c r="T11" s="591"/>
    </row>
    <row r="12" spans="1:20" s="571" customFormat="1" ht="22.5">
      <c r="A12" s="1211"/>
      <c r="B12" s="1211"/>
      <c r="C12" s="1211">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11"/>
      <c r="B13" s="1211"/>
      <c r="C13" s="1211"/>
      <c r="D13" s="624">
        <v>1</v>
      </c>
      <c r="F13" s="617" t="str">
        <f>"4."&amp;mergeValue(A13) &amp;"."&amp;mergeValue(B13)&amp;"."&amp;mergeValue(C13)&amp;"."&amp;mergeValue(D13)</f>
        <v>4.1.1.1.1</v>
      </c>
      <c r="G13" s="634" t="s">
        <v>498</v>
      </c>
      <c r="H13" s="605"/>
      <c r="I13" s="1212" t="s">
        <v>592</v>
      </c>
      <c r="J13" s="616"/>
      <c r="K13" s="591"/>
      <c r="L13" s="591"/>
      <c r="M13" s="591"/>
      <c r="N13" s="591"/>
      <c r="O13" s="591"/>
      <c r="P13" s="591"/>
      <c r="Q13" s="591"/>
      <c r="R13" s="591"/>
      <c r="S13" s="591"/>
      <c r="T13" s="591"/>
    </row>
    <row r="14" spans="1:20" s="571" customFormat="1" ht="18.75">
      <c r="A14" s="1211"/>
      <c r="B14" s="1211"/>
      <c r="C14" s="1211"/>
      <c r="D14" s="624"/>
      <c r="F14" s="620"/>
      <c r="G14" s="551" t="s">
        <v>4</v>
      </c>
      <c r="H14" s="625"/>
      <c r="I14" s="1212"/>
      <c r="J14" s="616"/>
      <c r="K14" s="591"/>
      <c r="L14" s="591"/>
      <c r="M14" s="591"/>
      <c r="N14" s="591"/>
      <c r="O14" s="591"/>
      <c r="P14" s="591"/>
      <c r="Q14" s="591"/>
      <c r="R14" s="591"/>
      <c r="S14" s="591"/>
      <c r="T14" s="591"/>
    </row>
    <row r="15" spans="1:20" s="571" customFormat="1" ht="18.75">
      <c r="A15" s="1211"/>
      <c r="B15" s="1211"/>
      <c r="C15" s="624"/>
      <c r="D15" s="624"/>
      <c r="F15" s="635"/>
      <c r="G15" s="578" t="s">
        <v>403</v>
      </c>
      <c r="H15" s="636"/>
      <c r="I15" s="637"/>
      <c r="J15" s="616"/>
      <c r="K15" s="591"/>
      <c r="L15" s="591"/>
      <c r="M15" s="591"/>
      <c r="N15" s="591"/>
      <c r="O15" s="591"/>
      <c r="P15" s="591"/>
      <c r="Q15" s="591"/>
      <c r="R15" s="591"/>
      <c r="S15" s="591"/>
      <c r="T15" s="591"/>
    </row>
    <row r="16" spans="1:20" s="571" customFormat="1" ht="18.75">
      <c r="A16" s="1211"/>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06" t="s">
        <v>594</v>
      </c>
      <c r="H19" s="1206"/>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sheetPr codeName="List06_7">
    <tabColor rgb="FFEAEBEE"/>
    <pageSetUpPr fitToPage="1"/>
  </sheetPr>
  <dimension ref="A1:AI34"/>
  <sheetViews>
    <sheetView showGridLines="0" topLeftCell="I4" workbookViewId="0"/>
  </sheetViews>
  <sheetFormatPr defaultColWidth="10.5703125" defaultRowHeight="14.25"/>
  <cols>
    <col min="1" max="6" width="10.5703125" style="501" hidden="1" customWidth="1"/>
    <col min="7" max="8" width="9.140625" style="507" hidden="1" customWidth="1"/>
    <col min="9" max="9" width="3.7109375" style="484" customWidth="1"/>
    <col min="10" max="11" width="3.7109375" style="483" customWidth="1"/>
    <col min="12" max="12" width="12.7109375" style="477" customWidth="1"/>
    <col min="13" max="13" width="44.7109375" style="477" customWidth="1"/>
    <col min="14" max="14" width="2" style="477" hidden="1" customWidth="1"/>
    <col min="15" max="17" width="23.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34" width="10.5703125" style="501"/>
    <col min="35" max="256" width="10.5703125" style="477"/>
    <col min="257" max="264" width="0" style="477" hidden="1" customWidth="1"/>
    <col min="265" max="267" width="3.7109375" style="477" customWidth="1"/>
    <col min="268" max="268" width="12.7109375" style="477" customWidth="1"/>
    <col min="269" max="269" width="47.42578125" style="477" customWidth="1"/>
    <col min="270"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512" width="10.5703125" style="477"/>
    <col min="513" max="520" width="0" style="477" hidden="1" customWidth="1"/>
    <col min="521" max="523" width="3.7109375" style="477" customWidth="1"/>
    <col min="524" max="524" width="12.7109375" style="477" customWidth="1"/>
    <col min="525" max="525" width="47.42578125" style="477" customWidth="1"/>
    <col min="526"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768" width="10.5703125" style="477"/>
    <col min="769" max="776" width="0" style="477" hidden="1" customWidth="1"/>
    <col min="777" max="779" width="3.7109375" style="477" customWidth="1"/>
    <col min="780" max="780" width="12.7109375" style="477" customWidth="1"/>
    <col min="781" max="781" width="47.42578125" style="477" customWidth="1"/>
    <col min="782"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1024" width="10.5703125" style="477"/>
    <col min="1025" max="1032" width="0" style="477" hidden="1" customWidth="1"/>
    <col min="1033" max="1035" width="3.7109375" style="477" customWidth="1"/>
    <col min="1036" max="1036" width="12.7109375" style="477" customWidth="1"/>
    <col min="1037" max="1037" width="47.42578125" style="477" customWidth="1"/>
    <col min="1038"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280" width="10.5703125" style="477"/>
    <col min="1281" max="1288" width="0" style="477" hidden="1" customWidth="1"/>
    <col min="1289" max="1291" width="3.7109375" style="477" customWidth="1"/>
    <col min="1292" max="1292" width="12.7109375" style="477" customWidth="1"/>
    <col min="1293" max="1293" width="47.42578125" style="477" customWidth="1"/>
    <col min="1294"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536" width="10.5703125" style="477"/>
    <col min="1537" max="1544" width="0" style="477" hidden="1" customWidth="1"/>
    <col min="1545" max="1547" width="3.7109375" style="477" customWidth="1"/>
    <col min="1548" max="1548" width="12.7109375" style="477" customWidth="1"/>
    <col min="1549" max="1549" width="47.42578125" style="477" customWidth="1"/>
    <col min="1550"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792" width="10.5703125" style="477"/>
    <col min="1793" max="1800" width="0" style="477" hidden="1" customWidth="1"/>
    <col min="1801" max="1803" width="3.7109375" style="477" customWidth="1"/>
    <col min="1804" max="1804" width="12.7109375" style="477" customWidth="1"/>
    <col min="1805" max="1805" width="47.42578125" style="477" customWidth="1"/>
    <col min="1806"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2048" width="10.5703125" style="477"/>
    <col min="2049" max="2056" width="0" style="477" hidden="1" customWidth="1"/>
    <col min="2057" max="2059" width="3.7109375" style="477" customWidth="1"/>
    <col min="2060" max="2060" width="12.7109375" style="477" customWidth="1"/>
    <col min="2061" max="2061" width="47.42578125" style="477" customWidth="1"/>
    <col min="2062"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304" width="10.5703125" style="477"/>
    <col min="2305" max="2312" width="0" style="477" hidden="1" customWidth="1"/>
    <col min="2313" max="2315" width="3.7109375" style="477" customWidth="1"/>
    <col min="2316" max="2316" width="12.7109375" style="477" customWidth="1"/>
    <col min="2317" max="2317" width="47.42578125" style="477" customWidth="1"/>
    <col min="2318"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560" width="10.5703125" style="477"/>
    <col min="2561" max="2568" width="0" style="477" hidden="1" customWidth="1"/>
    <col min="2569" max="2571" width="3.7109375" style="477" customWidth="1"/>
    <col min="2572" max="2572" width="12.7109375" style="477" customWidth="1"/>
    <col min="2573" max="2573" width="47.42578125" style="477" customWidth="1"/>
    <col min="2574"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816" width="10.5703125" style="477"/>
    <col min="2817" max="2824" width="0" style="477" hidden="1" customWidth="1"/>
    <col min="2825" max="2827" width="3.7109375" style="477" customWidth="1"/>
    <col min="2828" max="2828" width="12.7109375" style="477" customWidth="1"/>
    <col min="2829" max="2829" width="47.42578125" style="477" customWidth="1"/>
    <col min="2830"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3072" width="10.5703125" style="477"/>
    <col min="3073" max="3080" width="0" style="477" hidden="1" customWidth="1"/>
    <col min="3081" max="3083" width="3.7109375" style="477" customWidth="1"/>
    <col min="3084" max="3084" width="12.7109375" style="477" customWidth="1"/>
    <col min="3085" max="3085" width="47.42578125" style="477" customWidth="1"/>
    <col min="3086"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328" width="10.5703125" style="477"/>
    <col min="3329" max="3336" width="0" style="477" hidden="1" customWidth="1"/>
    <col min="3337" max="3339" width="3.7109375" style="477" customWidth="1"/>
    <col min="3340" max="3340" width="12.7109375" style="477" customWidth="1"/>
    <col min="3341" max="3341" width="47.42578125" style="477" customWidth="1"/>
    <col min="3342"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584" width="10.5703125" style="477"/>
    <col min="3585" max="3592" width="0" style="477" hidden="1" customWidth="1"/>
    <col min="3593" max="3595" width="3.7109375" style="477" customWidth="1"/>
    <col min="3596" max="3596" width="12.7109375" style="477" customWidth="1"/>
    <col min="3597" max="3597" width="47.42578125" style="477" customWidth="1"/>
    <col min="3598"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840" width="10.5703125" style="477"/>
    <col min="3841" max="3848" width="0" style="477" hidden="1" customWidth="1"/>
    <col min="3849" max="3851" width="3.7109375" style="477" customWidth="1"/>
    <col min="3852" max="3852" width="12.7109375" style="477" customWidth="1"/>
    <col min="3853" max="3853" width="47.42578125" style="477" customWidth="1"/>
    <col min="3854"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4096" width="10.5703125" style="477"/>
    <col min="4097" max="4104" width="0" style="477" hidden="1" customWidth="1"/>
    <col min="4105" max="4107" width="3.7109375" style="477" customWidth="1"/>
    <col min="4108" max="4108" width="12.7109375" style="477" customWidth="1"/>
    <col min="4109" max="4109" width="47.42578125" style="477" customWidth="1"/>
    <col min="4110"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352" width="10.5703125" style="477"/>
    <col min="4353" max="4360" width="0" style="477" hidden="1" customWidth="1"/>
    <col min="4361" max="4363" width="3.7109375" style="477" customWidth="1"/>
    <col min="4364" max="4364" width="12.7109375" style="477" customWidth="1"/>
    <col min="4365" max="4365" width="47.42578125" style="477" customWidth="1"/>
    <col min="4366"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608" width="10.5703125" style="477"/>
    <col min="4609" max="4616" width="0" style="477" hidden="1" customWidth="1"/>
    <col min="4617" max="4619" width="3.7109375" style="477" customWidth="1"/>
    <col min="4620" max="4620" width="12.7109375" style="477" customWidth="1"/>
    <col min="4621" max="4621" width="47.42578125" style="477" customWidth="1"/>
    <col min="4622"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864" width="10.5703125" style="477"/>
    <col min="4865" max="4872" width="0" style="477" hidden="1" customWidth="1"/>
    <col min="4873" max="4875" width="3.7109375" style="477" customWidth="1"/>
    <col min="4876" max="4876" width="12.7109375" style="477" customWidth="1"/>
    <col min="4877" max="4877" width="47.42578125" style="477" customWidth="1"/>
    <col min="4878"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5120" width="10.5703125" style="477"/>
    <col min="5121" max="5128" width="0" style="477" hidden="1" customWidth="1"/>
    <col min="5129" max="5131" width="3.7109375" style="477" customWidth="1"/>
    <col min="5132" max="5132" width="12.7109375" style="477" customWidth="1"/>
    <col min="5133" max="5133" width="47.42578125" style="477" customWidth="1"/>
    <col min="5134"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376" width="10.5703125" style="477"/>
    <col min="5377" max="5384" width="0" style="477" hidden="1" customWidth="1"/>
    <col min="5385" max="5387" width="3.7109375" style="477" customWidth="1"/>
    <col min="5388" max="5388" width="12.7109375" style="477" customWidth="1"/>
    <col min="5389" max="5389" width="47.42578125" style="477" customWidth="1"/>
    <col min="5390"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632" width="10.5703125" style="477"/>
    <col min="5633" max="5640" width="0" style="477" hidden="1" customWidth="1"/>
    <col min="5641" max="5643" width="3.7109375" style="477" customWidth="1"/>
    <col min="5644" max="5644" width="12.7109375" style="477" customWidth="1"/>
    <col min="5645" max="5645" width="47.42578125" style="477" customWidth="1"/>
    <col min="5646"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888" width="10.5703125" style="477"/>
    <col min="5889" max="5896" width="0" style="477" hidden="1" customWidth="1"/>
    <col min="5897" max="5899" width="3.7109375" style="477" customWidth="1"/>
    <col min="5900" max="5900" width="12.7109375" style="477" customWidth="1"/>
    <col min="5901" max="5901" width="47.42578125" style="477" customWidth="1"/>
    <col min="5902"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6144" width="10.5703125" style="477"/>
    <col min="6145" max="6152" width="0" style="477" hidden="1" customWidth="1"/>
    <col min="6153" max="6155" width="3.7109375" style="477" customWidth="1"/>
    <col min="6156" max="6156" width="12.7109375" style="477" customWidth="1"/>
    <col min="6157" max="6157" width="47.42578125" style="477" customWidth="1"/>
    <col min="6158"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400" width="10.5703125" style="477"/>
    <col min="6401" max="6408" width="0" style="477" hidden="1" customWidth="1"/>
    <col min="6409" max="6411" width="3.7109375" style="477" customWidth="1"/>
    <col min="6412" max="6412" width="12.7109375" style="477" customWidth="1"/>
    <col min="6413" max="6413" width="47.42578125" style="477" customWidth="1"/>
    <col min="6414"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656" width="10.5703125" style="477"/>
    <col min="6657" max="6664" width="0" style="477" hidden="1" customWidth="1"/>
    <col min="6665" max="6667" width="3.7109375" style="477" customWidth="1"/>
    <col min="6668" max="6668" width="12.7109375" style="477" customWidth="1"/>
    <col min="6669" max="6669" width="47.42578125" style="477" customWidth="1"/>
    <col min="6670"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912" width="10.5703125" style="477"/>
    <col min="6913" max="6920" width="0" style="477" hidden="1" customWidth="1"/>
    <col min="6921" max="6923" width="3.7109375" style="477" customWidth="1"/>
    <col min="6924" max="6924" width="12.7109375" style="477" customWidth="1"/>
    <col min="6925" max="6925" width="47.42578125" style="477" customWidth="1"/>
    <col min="6926"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7168" width="10.5703125" style="477"/>
    <col min="7169" max="7176" width="0" style="477" hidden="1" customWidth="1"/>
    <col min="7177" max="7179" width="3.7109375" style="477" customWidth="1"/>
    <col min="7180" max="7180" width="12.7109375" style="477" customWidth="1"/>
    <col min="7181" max="7181" width="47.42578125" style="477" customWidth="1"/>
    <col min="7182"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424" width="10.5703125" style="477"/>
    <col min="7425" max="7432" width="0" style="477" hidden="1" customWidth="1"/>
    <col min="7433" max="7435" width="3.7109375" style="477" customWidth="1"/>
    <col min="7436" max="7436" width="12.7109375" style="477" customWidth="1"/>
    <col min="7437" max="7437" width="47.42578125" style="477" customWidth="1"/>
    <col min="7438"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680" width="10.5703125" style="477"/>
    <col min="7681" max="7688" width="0" style="477" hidden="1" customWidth="1"/>
    <col min="7689" max="7691" width="3.7109375" style="477" customWidth="1"/>
    <col min="7692" max="7692" width="12.7109375" style="477" customWidth="1"/>
    <col min="7693" max="7693" width="47.42578125" style="477" customWidth="1"/>
    <col min="7694"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936" width="10.5703125" style="477"/>
    <col min="7937" max="7944" width="0" style="477" hidden="1" customWidth="1"/>
    <col min="7945" max="7947" width="3.7109375" style="477" customWidth="1"/>
    <col min="7948" max="7948" width="12.7109375" style="477" customWidth="1"/>
    <col min="7949" max="7949" width="47.42578125" style="477" customWidth="1"/>
    <col min="7950"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8192" width="10.5703125" style="477"/>
    <col min="8193" max="8200" width="0" style="477" hidden="1" customWidth="1"/>
    <col min="8201" max="8203" width="3.7109375" style="477" customWidth="1"/>
    <col min="8204" max="8204" width="12.7109375" style="477" customWidth="1"/>
    <col min="8205" max="8205" width="47.42578125" style="477" customWidth="1"/>
    <col min="8206"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448" width="10.5703125" style="477"/>
    <col min="8449" max="8456" width="0" style="477" hidden="1" customWidth="1"/>
    <col min="8457" max="8459" width="3.7109375" style="477" customWidth="1"/>
    <col min="8460" max="8460" width="12.7109375" style="477" customWidth="1"/>
    <col min="8461" max="8461" width="47.42578125" style="477" customWidth="1"/>
    <col min="8462"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704" width="10.5703125" style="477"/>
    <col min="8705" max="8712" width="0" style="477" hidden="1" customWidth="1"/>
    <col min="8713" max="8715" width="3.7109375" style="477" customWidth="1"/>
    <col min="8716" max="8716" width="12.7109375" style="477" customWidth="1"/>
    <col min="8717" max="8717" width="47.42578125" style="477" customWidth="1"/>
    <col min="8718"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960" width="10.5703125" style="477"/>
    <col min="8961" max="8968" width="0" style="477" hidden="1" customWidth="1"/>
    <col min="8969" max="8971" width="3.7109375" style="477" customWidth="1"/>
    <col min="8972" max="8972" width="12.7109375" style="477" customWidth="1"/>
    <col min="8973" max="8973" width="47.42578125" style="477" customWidth="1"/>
    <col min="8974"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9216" width="10.5703125" style="477"/>
    <col min="9217" max="9224" width="0" style="477" hidden="1" customWidth="1"/>
    <col min="9225" max="9227" width="3.7109375" style="477" customWidth="1"/>
    <col min="9228" max="9228" width="12.7109375" style="477" customWidth="1"/>
    <col min="9229" max="9229" width="47.42578125" style="477" customWidth="1"/>
    <col min="9230"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472" width="10.5703125" style="477"/>
    <col min="9473" max="9480" width="0" style="477" hidden="1" customWidth="1"/>
    <col min="9481" max="9483" width="3.7109375" style="477" customWidth="1"/>
    <col min="9484" max="9484" width="12.7109375" style="477" customWidth="1"/>
    <col min="9485" max="9485" width="47.42578125" style="477" customWidth="1"/>
    <col min="9486"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728" width="10.5703125" style="477"/>
    <col min="9729" max="9736" width="0" style="477" hidden="1" customWidth="1"/>
    <col min="9737" max="9739" width="3.7109375" style="477" customWidth="1"/>
    <col min="9740" max="9740" width="12.7109375" style="477" customWidth="1"/>
    <col min="9741" max="9741" width="47.42578125" style="477" customWidth="1"/>
    <col min="9742"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984" width="10.5703125" style="477"/>
    <col min="9985" max="9992" width="0" style="477" hidden="1" customWidth="1"/>
    <col min="9993" max="9995" width="3.7109375" style="477" customWidth="1"/>
    <col min="9996" max="9996" width="12.7109375" style="477" customWidth="1"/>
    <col min="9997" max="9997" width="47.42578125" style="477" customWidth="1"/>
    <col min="9998"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240" width="10.5703125" style="477"/>
    <col min="10241" max="10248" width="0" style="477" hidden="1" customWidth="1"/>
    <col min="10249" max="10251" width="3.7109375" style="477" customWidth="1"/>
    <col min="10252" max="10252" width="12.7109375" style="477" customWidth="1"/>
    <col min="10253" max="10253" width="47.42578125" style="477" customWidth="1"/>
    <col min="10254"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496" width="10.5703125" style="477"/>
    <col min="10497" max="10504" width="0" style="477" hidden="1" customWidth="1"/>
    <col min="10505" max="10507" width="3.7109375" style="477" customWidth="1"/>
    <col min="10508" max="10508" width="12.7109375" style="477" customWidth="1"/>
    <col min="10509" max="10509" width="47.42578125" style="477" customWidth="1"/>
    <col min="10510"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752" width="10.5703125" style="477"/>
    <col min="10753" max="10760" width="0" style="477" hidden="1" customWidth="1"/>
    <col min="10761" max="10763" width="3.7109375" style="477" customWidth="1"/>
    <col min="10764" max="10764" width="12.7109375" style="477" customWidth="1"/>
    <col min="10765" max="10765" width="47.42578125" style="477" customWidth="1"/>
    <col min="10766"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1008" width="10.5703125" style="477"/>
    <col min="11009" max="11016" width="0" style="477" hidden="1" customWidth="1"/>
    <col min="11017" max="11019" width="3.7109375" style="477" customWidth="1"/>
    <col min="11020" max="11020" width="12.7109375" style="477" customWidth="1"/>
    <col min="11021" max="11021" width="47.42578125" style="477" customWidth="1"/>
    <col min="11022"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264" width="10.5703125" style="477"/>
    <col min="11265" max="11272" width="0" style="477" hidden="1" customWidth="1"/>
    <col min="11273" max="11275" width="3.7109375" style="477" customWidth="1"/>
    <col min="11276" max="11276" width="12.7109375" style="477" customWidth="1"/>
    <col min="11277" max="11277" width="47.42578125" style="477" customWidth="1"/>
    <col min="11278"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520" width="10.5703125" style="477"/>
    <col min="11521" max="11528" width="0" style="477" hidden="1" customWidth="1"/>
    <col min="11529" max="11531" width="3.7109375" style="477" customWidth="1"/>
    <col min="11532" max="11532" width="12.7109375" style="477" customWidth="1"/>
    <col min="11533" max="11533" width="47.42578125" style="477" customWidth="1"/>
    <col min="11534"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776" width="10.5703125" style="477"/>
    <col min="11777" max="11784" width="0" style="477" hidden="1" customWidth="1"/>
    <col min="11785" max="11787" width="3.7109375" style="477" customWidth="1"/>
    <col min="11788" max="11788" width="12.7109375" style="477" customWidth="1"/>
    <col min="11789" max="11789" width="47.42578125" style="477" customWidth="1"/>
    <col min="11790"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2032" width="10.5703125" style="477"/>
    <col min="12033" max="12040" width="0" style="477" hidden="1" customWidth="1"/>
    <col min="12041" max="12043" width="3.7109375" style="477" customWidth="1"/>
    <col min="12044" max="12044" width="12.7109375" style="477" customWidth="1"/>
    <col min="12045" max="12045" width="47.42578125" style="477" customWidth="1"/>
    <col min="12046"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288" width="10.5703125" style="477"/>
    <col min="12289" max="12296" width="0" style="477" hidden="1" customWidth="1"/>
    <col min="12297" max="12299" width="3.7109375" style="477" customWidth="1"/>
    <col min="12300" max="12300" width="12.7109375" style="477" customWidth="1"/>
    <col min="12301" max="12301" width="47.42578125" style="477" customWidth="1"/>
    <col min="12302"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544" width="10.5703125" style="477"/>
    <col min="12545" max="12552" width="0" style="477" hidden="1" customWidth="1"/>
    <col min="12553" max="12555" width="3.7109375" style="477" customWidth="1"/>
    <col min="12556" max="12556" width="12.7109375" style="477" customWidth="1"/>
    <col min="12557" max="12557" width="47.42578125" style="477" customWidth="1"/>
    <col min="12558"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800" width="10.5703125" style="477"/>
    <col min="12801" max="12808" width="0" style="477" hidden="1" customWidth="1"/>
    <col min="12809" max="12811" width="3.7109375" style="477" customWidth="1"/>
    <col min="12812" max="12812" width="12.7109375" style="477" customWidth="1"/>
    <col min="12813" max="12813" width="47.42578125" style="477" customWidth="1"/>
    <col min="12814"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3056" width="10.5703125" style="477"/>
    <col min="13057" max="13064" width="0" style="477" hidden="1" customWidth="1"/>
    <col min="13065" max="13067" width="3.7109375" style="477" customWidth="1"/>
    <col min="13068" max="13068" width="12.7109375" style="477" customWidth="1"/>
    <col min="13069" max="13069" width="47.42578125" style="477" customWidth="1"/>
    <col min="13070"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312" width="10.5703125" style="477"/>
    <col min="13313" max="13320" width="0" style="477" hidden="1" customWidth="1"/>
    <col min="13321" max="13323" width="3.7109375" style="477" customWidth="1"/>
    <col min="13324" max="13324" width="12.7109375" style="477" customWidth="1"/>
    <col min="13325" max="13325" width="47.42578125" style="477" customWidth="1"/>
    <col min="13326"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568" width="10.5703125" style="477"/>
    <col min="13569" max="13576" width="0" style="477" hidden="1" customWidth="1"/>
    <col min="13577" max="13579" width="3.7109375" style="477" customWidth="1"/>
    <col min="13580" max="13580" width="12.7109375" style="477" customWidth="1"/>
    <col min="13581" max="13581" width="47.42578125" style="477" customWidth="1"/>
    <col min="13582"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824" width="10.5703125" style="477"/>
    <col min="13825" max="13832" width="0" style="477" hidden="1" customWidth="1"/>
    <col min="13833" max="13835" width="3.7109375" style="477" customWidth="1"/>
    <col min="13836" max="13836" width="12.7109375" style="477" customWidth="1"/>
    <col min="13837" max="13837" width="47.42578125" style="477" customWidth="1"/>
    <col min="13838"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4080" width="10.5703125" style="477"/>
    <col min="14081" max="14088" width="0" style="477" hidden="1" customWidth="1"/>
    <col min="14089" max="14091" width="3.7109375" style="477" customWidth="1"/>
    <col min="14092" max="14092" width="12.7109375" style="477" customWidth="1"/>
    <col min="14093" max="14093" width="47.42578125" style="477" customWidth="1"/>
    <col min="14094"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336" width="10.5703125" style="477"/>
    <col min="14337" max="14344" width="0" style="477" hidden="1" customWidth="1"/>
    <col min="14345" max="14347" width="3.7109375" style="477" customWidth="1"/>
    <col min="14348" max="14348" width="12.7109375" style="477" customWidth="1"/>
    <col min="14349" max="14349" width="47.42578125" style="477" customWidth="1"/>
    <col min="14350"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592" width="10.5703125" style="477"/>
    <col min="14593" max="14600" width="0" style="477" hidden="1" customWidth="1"/>
    <col min="14601" max="14603" width="3.7109375" style="477" customWidth="1"/>
    <col min="14604" max="14604" width="12.7109375" style="477" customWidth="1"/>
    <col min="14605" max="14605" width="47.42578125" style="477" customWidth="1"/>
    <col min="14606"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848" width="10.5703125" style="477"/>
    <col min="14849" max="14856" width="0" style="477" hidden="1" customWidth="1"/>
    <col min="14857" max="14859" width="3.7109375" style="477" customWidth="1"/>
    <col min="14860" max="14860" width="12.7109375" style="477" customWidth="1"/>
    <col min="14861" max="14861" width="47.42578125" style="477" customWidth="1"/>
    <col min="14862"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5104" width="10.5703125" style="477"/>
    <col min="15105" max="15112" width="0" style="477" hidden="1" customWidth="1"/>
    <col min="15113" max="15115" width="3.7109375" style="477" customWidth="1"/>
    <col min="15116" max="15116" width="12.7109375" style="477" customWidth="1"/>
    <col min="15117" max="15117" width="47.42578125" style="477" customWidth="1"/>
    <col min="15118"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360" width="10.5703125" style="477"/>
    <col min="15361" max="15368" width="0" style="477" hidden="1" customWidth="1"/>
    <col min="15369" max="15371" width="3.7109375" style="477" customWidth="1"/>
    <col min="15372" max="15372" width="12.7109375" style="477" customWidth="1"/>
    <col min="15373" max="15373" width="47.42578125" style="477" customWidth="1"/>
    <col min="15374"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616" width="10.5703125" style="477"/>
    <col min="15617" max="15624" width="0" style="477" hidden="1" customWidth="1"/>
    <col min="15625" max="15627" width="3.7109375" style="477" customWidth="1"/>
    <col min="15628" max="15628" width="12.7109375" style="477" customWidth="1"/>
    <col min="15629" max="15629" width="47.42578125" style="477" customWidth="1"/>
    <col min="15630"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872" width="10.5703125" style="477"/>
    <col min="15873" max="15880" width="0" style="477" hidden="1" customWidth="1"/>
    <col min="15881" max="15883" width="3.7109375" style="477" customWidth="1"/>
    <col min="15884" max="15884" width="12.7109375" style="477" customWidth="1"/>
    <col min="15885" max="15885" width="47.42578125" style="477" customWidth="1"/>
    <col min="15886"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6128" width="10.5703125" style="477"/>
    <col min="16129" max="16136" width="0" style="477" hidden="1" customWidth="1"/>
    <col min="16137" max="16139" width="3.7109375" style="477" customWidth="1"/>
    <col min="16140" max="16140" width="12.7109375" style="477" customWidth="1"/>
    <col min="16141" max="16141" width="47.42578125" style="477" customWidth="1"/>
    <col min="16142"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384" width="10.5703125" style="477"/>
  </cols>
  <sheetData>
    <row r="1" spans="1:34" hidden="1"/>
    <row r="2" spans="1:34" hidden="1"/>
    <row r="3" spans="1:34" hidden="1"/>
    <row r="4" spans="1:34" ht="3" customHeight="1">
      <c r="J4" s="482"/>
      <c r="K4" s="482"/>
      <c r="L4" s="478"/>
      <c r="M4" s="478"/>
      <c r="N4" s="478"/>
      <c r="O4" s="485"/>
      <c r="P4" s="485"/>
      <c r="Q4" s="485"/>
      <c r="R4" s="485"/>
      <c r="S4" s="485"/>
      <c r="T4" s="485"/>
      <c r="U4" s="478"/>
    </row>
    <row r="5" spans="1:34" ht="22.5" customHeight="1">
      <c r="J5" s="482"/>
      <c r="K5" s="482"/>
      <c r="L5" s="1227" t="s">
        <v>658</v>
      </c>
      <c r="M5" s="1227"/>
      <c r="N5" s="1227"/>
      <c r="O5" s="1227"/>
      <c r="P5" s="1227"/>
      <c r="Q5" s="1227"/>
      <c r="R5" s="1227"/>
      <c r="S5" s="1227"/>
      <c r="T5" s="1227"/>
      <c r="U5" s="498"/>
    </row>
    <row r="6" spans="1:34" ht="3" customHeight="1">
      <c r="J6" s="482"/>
      <c r="K6" s="482"/>
      <c r="L6" s="478"/>
      <c r="M6" s="478"/>
      <c r="N6" s="478"/>
      <c r="O6" s="481"/>
      <c r="P6" s="481"/>
      <c r="Q6" s="481"/>
      <c r="R6" s="481"/>
      <c r="S6" s="481"/>
      <c r="T6" s="481"/>
      <c r="U6" s="478"/>
    </row>
    <row r="7" spans="1:34" s="492" customFormat="1" ht="22.5">
      <c r="A7" s="506"/>
      <c r="B7" s="506"/>
      <c r="C7" s="506"/>
      <c r="D7" s="506"/>
      <c r="E7" s="506"/>
      <c r="F7" s="506"/>
      <c r="G7" s="506"/>
      <c r="H7" s="506"/>
      <c r="L7" s="500"/>
      <c r="M7" s="618" t="s">
        <v>502</v>
      </c>
      <c r="N7" s="667"/>
      <c r="O7" s="1262" t="str">
        <f>IF(NameOrPr_ch="",IF(NameOrPr="","",NameOrPr),NameOrPr_ch)</f>
        <v>Комитет по тарифам и ценовой политике ЛО</v>
      </c>
      <c r="P7" s="1263"/>
      <c r="Q7" s="1263"/>
      <c r="R7" s="1263"/>
      <c r="S7" s="1263"/>
      <c r="T7" s="1264"/>
      <c r="U7" s="668"/>
      <c r="X7" s="506"/>
      <c r="Y7" s="506"/>
      <c r="Z7" s="506"/>
      <c r="AA7" s="506"/>
      <c r="AB7" s="506"/>
      <c r="AC7" s="506"/>
      <c r="AD7" s="506"/>
      <c r="AE7" s="506"/>
      <c r="AF7" s="506"/>
      <c r="AG7" s="506"/>
      <c r="AH7" s="506"/>
    </row>
    <row r="8" spans="1:34" s="571" customFormat="1" ht="18.75">
      <c r="A8" s="591"/>
      <c r="B8" s="591"/>
      <c r="C8" s="591"/>
      <c r="D8" s="591"/>
      <c r="E8" s="591"/>
      <c r="F8" s="591"/>
      <c r="G8" s="591"/>
      <c r="H8" s="591"/>
      <c r="L8" s="500"/>
      <c r="M8" s="618" t="s">
        <v>597</v>
      </c>
      <c r="N8" s="667"/>
      <c r="O8" s="1262" t="str">
        <f>IF(datePr_ch="",IF(datePr="","",datePr),datePr_ch)</f>
        <v>08.12.2021</v>
      </c>
      <c r="P8" s="1263"/>
      <c r="Q8" s="1263"/>
      <c r="R8" s="1263"/>
      <c r="S8" s="1263"/>
      <c r="T8" s="1264"/>
      <c r="U8" s="668"/>
      <c r="X8" s="591"/>
      <c r="Y8" s="591"/>
      <c r="Z8" s="591"/>
      <c r="AA8" s="591"/>
      <c r="AB8" s="591"/>
      <c r="AC8" s="591"/>
      <c r="AD8" s="591"/>
      <c r="AE8" s="591"/>
      <c r="AF8" s="591"/>
      <c r="AG8" s="591"/>
      <c r="AH8" s="591"/>
    </row>
    <row r="9" spans="1:34" s="492" customFormat="1" ht="18.75">
      <c r="A9" s="506"/>
      <c r="B9" s="506"/>
      <c r="C9" s="506"/>
      <c r="D9" s="506"/>
      <c r="E9" s="506"/>
      <c r="F9" s="506"/>
      <c r="G9" s="506"/>
      <c r="H9" s="506"/>
      <c r="L9" s="553"/>
      <c r="M9" s="618" t="s">
        <v>596</v>
      </c>
      <c r="N9" s="667"/>
      <c r="O9" s="1262" t="str">
        <f>IF(numberPr_ch="",IF(numberPr="","",numberPr),numberPr_ch)</f>
        <v>№318-п от 08.12.2021 г.; №555-п от 20.12.2021 г.</v>
      </c>
      <c r="P9" s="1263"/>
      <c r="Q9" s="1263"/>
      <c r="R9" s="1263"/>
      <c r="S9" s="1263"/>
      <c r="T9" s="1264"/>
      <c r="U9" s="668"/>
      <c r="X9" s="506"/>
      <c r="Y9" s="506"/>
      <c r="Z9" s="506"/>
      <c r="AA9" s="506"/>
      <c r="AB9" s="506"/>
      <c r="AC9" s="506"/>
      <c r="AD9" s="506"/>
      <c r="AE9" s="506"/>
      <c r="AF9" s="506"/>
      <c r="AG9" s="506"/>
      <c r="AH9" s="506"/>
    </row>
    <row r="10" spans="1:34" s="492" customFormat="1" ht="18.75">
      <c r="A10" s="506"/>
      <c r="B10" s="506"/>
      <c r="C10" s="506"/>
      <c r="D10" s="506"/>
      <c r="E10" s="506"/>
      <c r="F10" s="506"/>
      <c r="G10" s="506"/>
      <c r="H10" s="506"/>
      <c r="L10" s="553"/>
      <c r="M10" s="618" t="s">
        <v>501</v>
      </c>
      <c r="N10" s="667"/>
      <c r="O10" s="1262" t="str">
        <f>IF(IstPub_ch="",IF(IstPub="","",IstPub),IstPub_ch)</f>
        <v>http://bptr.lenreg.ru</v>
      </c>
      <c r="P10" s="1263"/>
      <c r="Q10" s="1263"/>
      <c r="R10" s="1263"/>
      <c r="S10" s="1263"/>
      <c r="T10" s="1264"/>
      <c r="U10" s="668"/>
      <c r="X10" s="506"/>
      <c r="Y10" s="506"/>
      <c r="Z10" s="506"/>
      <c r="AA10" s="506"/>
      <c r="AB10" s="506"/>
      <c r="AC10" s="506"/>
      <c r="AD10" s="506"/>
      <c r="AE10" s="506"/>
      <c r="AF10" s="506"/>
      <c r="AG10" s="506"/>
      <c r="AH10" s="506"/>
    </row>
    <row r="11" spans="1:34" s="492" customFormat="1" ht="11.25" hidden="1">
      <c r="A11" s="506"/>
      <c r="B11" s="506"/>
      <c r="C11" s="506"/>
      <c r="D11" s="506"/>
      <c r="E11" s="506"/>
      <c r="F11" s="506"/>
      <c r="G11" s="506"/>
      <c r="H11" s="506"/>
      <c r="L11" s="553"/>
      <c r="M11" s="553"/>
      <c r="N11" s="567"/>
      <c r="O11" s="583"/>
      <c r="P11" s="583"/>
      <c r="Q11" s="583"/>
      <c r="R11" s="583"/>
      <c r="S11" s="583"/>
      <c r="T11" s="583"/>
      <c r="U11" s="504" t="s">
        <v>373</v>
      </c>
      <c r="X11" s="506"/>
      <c r="Y11" s="506"/>
      <c r="Z11" s="506"/>
      <c r="AA11" s="506"/>
      <c r="AB11" s="506"/>
      <c r="AC11" s="506"/>
      <c r="AD11" s="506"/>
      <c r="AE11" s="506"/>
      <c r="AF11" s="506"/>
      <c r="AG11" s="506"/>
      <c r="AH11" s="506"/>
    </row>
    <row r="12" spans="1:34" ht="15" customHeight="1">
      <c r="J12" s="482"/>
      <c r="K12" s="482"/>
      <c r="L12" s="478"/>
      <c r="M12" s="478"/>
      <c r="N12" s="478"/>
      <c r="O12" s="1261"/>
      <c r="P12" s="1261"/>
      <c r="Q12" s="1261"/>
      <c r="R12" s="1261"/>
      <c r="S12" s="1261"/>
      <c r="T12" s="1261"/>
      <c r="U12" s="1261"/>
    </row>
    <row r="13" spans="1:34">
      <c r="J13" s="482"/>
      <c r="K13" s="482"/>
      <c r="L13" s="1161" t="s">
        <v>454</v>
      </c>
      <c r="M13" s="1161"/>
      <c r="N13" s="1161"/>
      <c r="O13" s="1161"/>
      <c r="P13" s="1161"/>
      <c r="Q13" s="1161"/>
      <c r="R13" s="1161"/>
      <c r="S13" s="1161"/>
      <c r="T13" s="1161"/>
      <c r="U13" s="1161"/>
      <c r="V13" s="1161"/>
      <c r="W13" s="1161" t="s">
        <v>455</v>
      </c>
    </row>
    <row r="14" spans="1:34" ht="14.25" customHeight="1">
      <c r="J14" s="482"/>
      <c r="K14" s="482"/>
      <c r="L14" s="1240" t="s">
        <v>92</v>
      </c>
      <c r="M14" s="1240" t="s">
        <v>640</v>
      </c>
      <c r="N14" s="522"/>
      <c r="O14" s="1241" t="s">
        <v>642</v>
      </c>
      <c r="P14" s="1242"/>
      <c r="Q14" s="1242"/>
      <c r="R14" s="1242"/>
      <c r="S14" s="1242"/>
      <c r="T14" s="1243"/>
      <c r="U14" s="1224" t="s">
        <v>341</v>
      </c>
      <c r="V14" s="1237" t="s">
        <v>275</v>
      </c>
      <c r="W14" s="1161"/>
    </row>
    <row r="15" spans="1:34" s="524" customFormat="1" ht="14.25" customHeight="1">
      <c r="A15" s="586"/>
      <c r="B15" s="586"/>
      <c r="C15" s="586"/>
      <c r="D15" s="586"/>
      <c r="E15" s="586"/>
      <c r="F15" s="586"/>
      <c r="G15" s="592"/>
      <c r="H15" s="592"/>
      <c r="I15" s="532"/>
      <c r="J15" s="530"/>
      <c r="K15" s="530"/>
      <c r="L15" s="1240"/>
      <c r="M15" s="1240"/>
      <c r="N15" s="522"/>
      <c r="O15" s="1246" t="s">
        <v>773</v>
      </c>
      <c r="P15" s="1244" t="s">
        <v>271</v>
      </c>
      <c r="Q15" s="1245"/>
      <c r="R15" s="1222" t="s">
        <v>655</v>
      </c>
      <c r="S15" s="1222"/>
      <c r="T15" s="1223"/>
      <c r="U15" s="1225"/>
      <c r="V15" s="1238"/>
      <c r="W15" s="1161"/>
      <c r="X15" s="586"/>
      <c r="Y15" s="586"/>
      <c r="Z15" s="586"/>
      <c r="AA15" s="586"/>
      <c r="AB15" s="586"/>
      <c r="AC15" s="586"/>
      <c r="AD15" s="586"/>
      <c r="AE15" s="586"/>
      <c r="AF15" s="586"/>
      <c r="AG15" s="586"/>
      <c r="AH15" s="586"/>
    </row>
    <row r="16" spans="1:34" ht="33.75">
      <c r="J16" s="482"/>
      <c r="K16" s="482"/>
      <c r="L16" s="1240"/>
      <c r="M16" s="1240"/>
      <c r="N16" s="521"/>
      <c r="O16" s="1247"/>
      <c r="P16" s="536" t="s">
        <v>766</v>
      </c>
      <c r="Q16" s="536" t="s">
        <v>767</v>
      </c>
      <c r="R16" s="537" t="s">
        <v>274</v>
      </c>
      <c r="S16" s="1235" t="s">
        <v>273</v>
      </c>
      <c r="T16" s="1236"/>
      <c r="U16" s="1226"/>
      <c r="V16" s="1239"/>
      <c r="W16" s="1161"/>
    </row>
    <row r="17" spans="1:35">
      <c r="J17" s="482"/>
      <c r="K17" s="490">
        <v>1</v>
      </c>
      <c r="L17" s="526" t="s">
        <v>93</v>
      </c>
      <c r="M17" s="526" t="s">
        <v>49</v>
      </c>
      <c r="N17" s="497" t="s">
        <v>49</v>
      </c>
      <c r="O17" s="488">
        <f ca="1">OFFSET(O17,0,-1)+1</f>
        <v>3</v>
      </c>
      <c r="P17" s="488">
        <f ca="1">OFFSET(P17,0,-1)+1</f>
        <v>4</v>
      </c>
      <c r="Q17" s="488">
        <f ca="1">OFFSET(Q17,0,-1)+1</f>
        <v>5</v>
      </c>
      <c r="R17" s="488">
        <f ca="1">OFFSET(R17,0,-1)+1</f>
        <v>6</v>
      </c>
      <c r="S17" s="1229">
        <f ca="1">OFFSET(S17,0,-1)+1</f>
        <v>7</v>
      </c>
      <c r="T17" s="1229"/>
      <c r="U17" s="488">
        <f ca="1">OFFSET(U17,0,-2)+1</f>
        <v>8</v>
      </c>
      <c r="V17" s="652">
        <f ca="1">OFFSET(V17,0,-1)</f>
        <v>8</v>
      </c>
      <c r="W17" s="488">
        <f ca="1">OFFSET(W17,0,-1)+1</f>
        <v>9</v>
      </c>
    </row>
    <row r="18" spans="1:35" ht="22.5">
      <c r="A18" s="1213">
        <v>1</v>
      </c>
      <c r="B18" s="959"/>
      <c r="C18" s="959"/>
      <c r="D18" s="959"/>
      <c r="E18" s="960"/>
      <c r="F18" s="961"/>
      <c r="G18" s="961"/>
      <c r="H18" s="961"/>
      <c r="I18" s="962"/>
      <c r="J18" s="957"/>
      <c r="K18" s="964"/>
      <c r="L18" s="594">
        <f>mergeValue(A18)</f>
        <v>1</v>
      </c>
      <c r="M18" s="642" t="s">
        <v>20</v>
      </c>
      <c r="N18" s="581"/>
      <c r="O18" s="1259"/>
      <c r="P18" s="1259"/>
      <c r="Q18" s="1259"/>
      <c r="R18" s="1259"/>
      <c r="S18" s="1259"/>
      <c r="T18" s="1259"/>
      <c r="U18" s="1259"/>
      <c r="V18" s="1259"/>
      <c r="W18" s="631" t="s">
        <v>659</v>
      </c>
    </row>
    <row r="19" spans="1:35" ht="22.5">
      <c r="A19" s="1213"/>
      <c r="B19" s="1213">
        <v>1</v>
      </c>
      <c r="C19" s="959"/>
      <c r="D19" s="959"/>
      <c r="E19" s="961"/>
      <c r="F19" s="961"/>
      <c r="G19" s="961"/>
      <c r="H19" s="961"/>
      <c r="I19" s="956"/>
      <c r="J19" s="955"/>
      <c r="K19" s="958"/>
      <c r="L19" s="594" t="str">
        <f>mergeValue(A19) &amp;"."&amp; mergeValue(B19)</f>
        <v>1.1</v>
      </c>
      <c r="M19" s="547" t="s">
        <v>16</v>
      </c>
      <c r="N19" s="581"/>
      <c r="O19" s="1259"/>
      <c r="P19" s="1259"/>
      <c r="Q19" s="1259"/>
      <c r="R19" s="1259"/>
      <c r="S19" s="1259"/>
      <c r="T19" s="1259"/>
      <c r="U19" s="1259"/>
      <c r="V19" s="1259"/>
      <c r="W19" s="631" t="s">
        <v>477</v>
      </c>
    </row>
    <row r="20" spans="1:35" ht="22.5">
      <c r="A20" s="1213"/>
      <c r="B20" s="1213"/>
      <c r="C20" s="1213">
        <v>1</v>
      </c>
      <c r="D20" s="959"/>
      <c r="E20" s="961"/>
      <c r="F20" s="961"/>
      <c r="G20" s="961"/>
      <c r="H20" s="961"/>
      <c r="I20" s="963"/>
      <c r="J20" s="955"/>
      <c r="K20" s="958"/>
      <c r="L20" s="594" t="str">
        <f>mergeValue(A20) &amp;"."&amp; mergeValue(B20)&amp;"."&amp; mergeValue(C20)</f>
        <v>1.1.1</v>
      </c>
      <c r="M20" s="548" t="s">
        <v>7</v>
      </c>
      <c r="N20" s="581"/>
      <c r="O20" s="1259"/>
      <c r="P20" s="1259"/>
      <c r="Q20" s="1259"/>
      <c r="R20" s="1259"/>
      <c r="S20" s="1259"/>
      <c r="T20" s="1259"/>
      <c r="U20" s="1259"/>
      <c r="V20" s="1259"/>
      <c r="W20" s="631" t="s">
        <v>634</v>
      </c>
    </row>
    <row r="21" spans="1:35" ht="22.5">
      <c r="A21" s="1213"/>
      <c r="B21" s="1213"/>
      <c r="C21" s="1213"/>
      <c r="D21" s="1213">
        <v>1</v>
      </c>
      <c r="E21" s="961"/>
      <c r="F21" s="961"/>
      <c r="G21" s="961"/>
      <c r="H21" s="961"/>
      <c r="I21" s="963"/>
      <c r="J21" s="955"/>
      <c r="K21" s="958"/>
      <c r="L21" s="594" t="str">
        <f>mergeValue(A21) &amp;"."&amp; mergeValue(B21)&amp;"."&amp; mergeValue(C21)&amp;"."&amp; mergeValue(D21)</f>
        <v>1.1.1.1</v>
      </c>
      <c r="M21" s="549" t="s">
        <v>22</v>
      </c>
      <c r="N21" s="581"/>
      <c r="O21" s="1259"/>
      <c r="P21" s="1259"/>
      <c r="Q21" s="1259"/>
      <c r="R21" s="1259"/>
      <c r="S21" s="1259"/>
      <c r="T21" s="1259"/>
      <c r="U21" s="1259"/>
      <c r="V21" s="1259"/>
      <c r="W21" s="631" t="s">
        <v>635</v>
      </c>
    </row>
    <row r="22" spans="1:35" ht="11.25" hidden="1" customHeight="1">
      <c r="A22" s="1213"/>
      <c r="B22" s="1213"/>
      <c r="C22" s="1213"/>
      <c r="D22" s="1213"/>
      <c r="E22" s="1213">
        <v>1</v>
      </c>
      <c r="F22" s="961"/>
      <c r="G22" s="961"/>
      <c r="H22" s="959">
        <v>1</v>
      </c>
      <c r="I22" s="1213">
        <v>1</v>
      </c>
      <c r="J22" s="961"/>
      <c r="K22" s="966"/>
      <c r="L22" s="594"/>
      <c r="M22" s="555"/>
      <c r="N22" s="582"/>
      <c r="O22" s="632"/>
      <c r="P22" s="632"/>
      <c r="Q22" s="632"/>
      <c r="R22" s="632"/>
      <c r="S22" s="632"/>
      <c r="T22" s="632"/>
      <c r="U22" s="632"/>
      <c r="V22" s="509"/>
      <c r="W22" s="560"/>
    </row>
    <row r="23" spans="1:35" ht="90">
      <c r="A23" s="1213"/>
      <c r="B23" s="1213"/>
      <c r="C23" s="1213"/>
      <c r="D23" s="1213"/>
      <c r="E23" s="1213"/>
      <c r="F23" s="1213">
        <v>1</v>
      </c>
      <c r="G23" s="959"/>
      <c r="H23" s="959"/>
      <c r="I23" s="1213"/>
      <c r="J23" s="1213">
        <v>1</v>
      </c>
      <c r="K23" s="967"/>
      <c r="L23" s="594" t="str">
        <f>mergeValue(A23) &amp;"."&amp; mergeValue(B23)&amp;"."&amp; mergeValue(C23)&amp;"."&amp; mergeValue(D23)&amp;"."&amp;  mergeValue(F23)</f>
        <v>1.1.1.1.1</v>
      </c>
      <c r="M23" s="556" t="s">
        <v>10</v>
      </c>
      <c r="N23" s="582"/>
      <c r="O23" s="1215"/>
      <c r="P23" s="1215"/>
      <c r="Q23" s="1215"/>
      <c r="R23" s="1215"/>
      <c r="S23" s="1215"/>
      <c r="T23" s="1215"/>
      <c r="U23" s="1215"/>
      <c r="V23" s="1215"/>
      <c r="W23" s="631" t="s">
        <v>636</v>
      </c>
      <c r="Y23" s="505" t="str">
        <f>strCheckUnique(Z23:Z26)</f>
        <v/>
      </c>
      <c r="AA23" s="505"/>
    </row>
    <row r="24" spans="1:35" ht="189" customHeight="1">
      <c r="A24" s="1213"/>
      <c r="B24" s="1213"/>
      <c r="C24" s="1213"/>
      <c r="D24" s="1213"/>
      <c r="E24" s="1213"/>
      <c r="F24" s="1213"/>
      <c r="G24" s="959">
        <v>1</v>
      </c>
      <c r="H24" s="959"/>
      <c r="I24" s="1213"/>
      <c r="J24" s="1213"/>
      <c r="K24" s="967">
        <v>1</v>
      </c>
      <c r="L24" s="594" t="str">
        <f>mergeValue(A24) &amp;"."&amp; mergeValue(B24)&amp;"."&amp; mergeValue(C24)&amp;"."&amp; mergeValue(D24)&amp;"."&amp; mergeValue(F24)&amp;"."&amp; mergeValue(G24)</f>
        <v>1.1.1.1.1.1</v>
      </c>
      <c r="M24" s="1070"/>
      <c r="N24" s="587"/>
      <c r="O24" s="563"/>
      <c r="P24" s="563"/>
      <c r="Q24" s="1095"/>
      <c r="R24" s="1248"/>
      <c r="S24" s="1220" t="s">
        <v>84</v>
      </c>
      <c r="T24" s="1248"/>
      <c r="U24" s="1220" t="s">
        <v>85</v>
      </c>
      <c r="V24" s="579"/>
      <c r="W24" s="1230" t="s">
        <v>660</v>
      </c>
      <c r="X24" s="501" t="str">
        <f>strCheckDate(O25:V25)</f>
        <v/>
      </c>
      <c r="Y24" s="505"/>
      <c r="Z24" s="505" t="str">
        <f>IF(M24="","",M24 )</f>
        <v/>
      </c>
      <c r="AA24" s="505"/>
      <c r="AB24" s="505"/>
      <c r="AC24" s="505"/>
    </row>
    <row r="25" spans="1:35" ht="11.25" hidden="1">
      <c r="A25" s="1213"/>
      <c r="B25" s="1213"/>
      <c r="C25" s="1213"/>
      <c r="D25" s="1213"/>
      <c r="E25" s="1213"/>
      <c r="F25" s="1213"/>
      <c r="G25" s="959"/>
      <c r="H25" s="959"/>
      <c r="I25" s="1213"/>
      <c r="J25" s="1213"/>
      <c r="K25" s="967"/>
      <c r="L25" s="601"/>
      <c r="M25" s="647"/>
      <c r="N25" s="587"/>
      <c r="O25" s="563"/>
      <c r="P25" s="563"/>
      <c r="Q25" s="585" t="str">
        <f>R24 &amp; "-" &amp; T24</f>
        <v>-</v>
      </c>
      <c r="R25" s="1219"/>
      <c r="S25" s="1220"/>
      <c r="T25" s="1219"/>
      <c r="U25" s="1220"/>
      <c r="V25" s="579"/>
      <c r="W25" s="1231"/>
    </row>
    <row r="26" spans="1:35" s="476" customFormat="1" ht="15" customHeight="1">
      <c r="A26" s="1213"/>
      <c r="B26" s="1213"/>
      <c r="C26" s="1213"/>
      <c r="D26" s="1213"/>
      <c r="E26" s="1213"/>
      <c r="F26" s="1213"/>
      <c r="G26" s="961"/>
      <c r="H26" s="959"/>
      <c r="I26" s="1213"/>
      <c r="J26" s="1213"/>
      <c r="K26" s="966"/>
      <c r="L26" s="539"/>
      <c r="M26" s="557" t="s">
        <v>25</v>
      </c>
      <c r="N26" s="552"/>
      <c r="O26" s="546"/>
      <c r="P26" s="546"/>
      <c r="Q26" s="546"/>
      <c r="R26" s="574"/>
      <c r="S26" s="565"/>
      <c r="T26" s="564"/>
      <c r="U26" s="552"/>
      <c r="V26" s="561"/>
      <c r="W26" s="1232"/>
      <c r="X26" s="502"/>
      <c r="Y26" s="502"/>
      <c r="Z26" s="502"/>
      <c r="AA26" s="502"/>
      <c r="AB26" s="502"/>
      <c r="AC26" s="502"/>
      <c r="AD26" s="502"/>
      <c r="AE26" s="502"/>
      <c r="AF26" s="502"/>
      <c r="AG26" s="502"/>
      <c r="AH26" s="502"/>
    </row>
    <row r="27" spans="1:35" s="476" customFormat="1" ht="15" customHeight="1">
      <c r="A27" s="1213"/>
      <c r="B27" s="1213"/>
      <c r="C27" s="1213"/>
      <c r="D27" s="1213"/>
      <c r="E27" s="1213"/>
      <c r="F27" s="961"/>
      <c r="G27" s="961"/>
      <c r="H27" s="959"/>
      <c r="I27" s="1213"/>
      <c r="J27" s="961"/>
      <c r="K27" s="966"/>
      <c r="L27" s="539"/>
      <c r="M27" s="552" t="s">
        <v>11</v>
      </c>
      <c r="N27" s="551"/>
      <c r="O27" s="546"/>
      <c r="P27" s="546"/>
      <c r="Q27" s="546"/>
      <c r="R27" s="574"/>
      <c r="S27" s="565"/>
      <c r="T27" s="564"/>
      <c r="U27" s="551"/>
      <c r="V27" s="565"/>
      <c r="W27" s="561"/>
      <c r="X27" s="502"/>
      <c r="Y27" s="502"/>
      <c r="Z27" s="502"/>
      <c r="AA27" s="502"/>
      <c r="AB27" s="502"/>
      <c r="AC27" s="502"/>
      <c r="AD27" s="502"/>
      <c r="AE27" s="502"/>
      <c r="AF27" s="502"/>
      <c r="AG27" s="502"/>
      <c r="AH27" s="502"/>
    </row>
    <row r="28" spans="1:35" s="476" customFormat="1" ht="15" hidden="1" customHeight="1">
      <c r="A28" s="1213"/>
      <c r="B28" s="1213"/>
      <c r="C28" s="1213"/>
      <c r="D28" s="1213"/>
      <c r="E28" s="965"/>
      <c r="F28" s="961"/>
      <c r="G28" s="961"/>
      <c r="H28" s="961"/>
      <c r="I28" s="957"/>
      <c r="J28" s="954"/>
      <c r="K28" s="964"/>
      <c r="L28" s="539"/>
      <c r="M28" s="552"/>
      <c r="N28" s="552"/>
      <c r="O28" s="552"/>
      <c r="P28" s="552"/>
      <c r="Q28" s="552"/>
      <c r="R28" s="552"/>
      <c r="S28" s="552"/>
      <c r="T28" s="552"/>
      <c r="U28" s="552"/>
      <c r="V28" s="565"/>
      <c r="W28" s="561"/>
      <c r="X28" s="502"/>
      <c r="Y28" s="502"/>
      <c r="Z28" s="502"/>
      <c r="AA28" s="502"/>
      <c r="AB28" s="502"/>
      <c r="AC28" s="502"/>
      <c r="AD28" s="502"/>
      <c r="AE28" s="502"/>
      <c r="AF28" s="502"/>
      <c r="AG28" s="502"/>
      <c r="AH28" s="502"/>
      <c r="AI28" s="502"/>
    </row>
    <row r="29" spans="1:35" s="476" customFormat="1" ht="15" customHeight="1">
      <c r="A29" s="1213"/>
      <c r="B29" s="1213"/>
      <c r="C29" s="1213"/>
      <c r="D29" s="965"/>
      <c r="E29" s="965"/>
      <c r="F29" s="961"/>
      <c r="G29" s="961"/>
      <c r="H29" s="961"/>
      <c r="I29" s="957"/>
      <c r="J29" s="954"/>
      <c r="K29" s="964"/>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c r="AH29" s="502"/>
    </row>
    <row r="30" spans="1:35" s="476" customFormat="1" ht="15" customHeight="1">
      <c r="A30" s="1213"/>
      <c r="B30" s="1213"/>
      <c r="C30" s="965"/>
      <c r="D30" s="965"/>
      <c r="E30" s="965"/>
      <c r="F30" s="965"/>
      <c r="G30" s="970"/>
      <c r="H30" s="957"/>
      <c r="I30" s="968"/>
      <c r="J30" s="954"/>
      <c r="K30" s="969"/>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c r="AH30" s="502"/>
    </row>
    <row r="31" spans="1:35" s="476" customFormat="1" ht="15" customHeight="1">
      <c r="A31" s="1213"/>
      <c r="B31" s="965"/>
      <c r="C31" s="965"/>
      <c r="D31" s="965"/>
      <c r="E31" s="965"/>
      <c r="F31" s="965"/>
      <c r="G31" s="970"/>
      <c r="H31" s="957"/>
      <c r="I31" s="957"/>
      <c r="J31" s="954"/>
      <c r="K31" s="964"/>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c r="AH31" s="502"/>
    </row>
    <row r="32" spans="1:35" s="476" customFormat="1" ht="15" customHeight="1">
      <c r="A32" s="953"/>
      <c r="B32" s="953"/>
      <c r="C32" s="953"/>
      <c r="D32" s="953"/>
      <c r="E32" s="953"/>
      <c r="F32" s="953"/>
      <c r="G32" s="953"/>
      <c r="H32" s="953"/>
      <c r="I32" s="953"/>
      <c r="J32" s="953"/>
      <c r="K32" s="953"/>
      <c r="L32" s="539"/>
      <c r="M32" s="566" t="s">
        <v>309</v>
      </c>
      <c r="N32" s="550"/>
      <c r="O32" s="546"/>
      <c r="P32" s="546"/>
      <c r="Q32" s="546"/>
      <c r="R32" s="574"/>
      <c r="S32" s="565"/>
      <c r="T32" s="564"/>
      <c r="U32" s="550"/>
      <c r="V32" s="565"/>
      <c r="W32" s="561"/>
      <c r="X32" s="502"/>
      <c r="Y32" s="502"/>
      <c r="Z32" s="502"/>
      <c r="AA32" s="502"/>
      <c r="AB32" s="502"/>
      <c r="AC32" s="502"/>
      <c r="AD32" s="502"/>
      <c r="AE32" s="502"/>
      <c r="AF32" s="502"/>
      <c r="AG32" s="502"/>
      <c r="AH32" s="502"/>
    </row>
    <row r="33" spans="12:23" ht="3" customHeight="1">
      <c r="L33" s="486"/>
      <c r="M33" s="486"/>
      <c r="N33" s="486"/>
      <c r="O33" s="486"/>
      <c r="P33" s="486"/>
      <c r="Q33" s="486"/>
      <c r="R33" s="486"/>
      <c r="S33" s="486"/>
      <c r="T33" s="486"/>
      <c r="U33" s="486"/>
    </row>
    <row r="34" spans="12:23" ht="141.75" customHeight="1">
      <c r="L34" s="1">
        <v>1</v>
      </c>
      <c r="M34" s="1206" t="s">
        <v>661</v>
      </c>
      <c r="N34" s="1206"/>
      <c r="O34" s="1206"/>
      <c r="P34" s="1206"/>
      <c r="Q34" s="1206"/>
      <c r="R34" s="1206"/>
      <c r="S34" s="1206"/>
      <c r="T34" s="1206"/>
      <c r="U34" s="1206"/>
      <c r="V34" s="1206"/>
      <c r="W34" s="1206"/>
    </row>
  </sheetData>
  <sheetProtection password="FA9C" sheet="1" objects="1" scenarios="1" formatColumns="0" formatRows="0"/>
  <dataConsolidate leftLabels="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sheetPr codeName="List05_5">
    <tabColor theme="0" tint="-0.249977111117893"/>
  </sheetPr>
  <dimension ref="A1:T19"/>
  <sheetViews>
    <sheetView showGridLines="0" topLeftCell="E1" workbookViewId="0"/>
  </sheetViews>
  <sheetFormatPr defaultColWidth="10.5703125" defaultRowHeight="14.25"/>
  <cols>
    <col min="1" max="1" width="3.7109375" style="214"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4" t="s">
        <v>68</v>
      </c>
    </row>
    <row r="2" spans="1:20" ht="22.5">
      <c r="F2" s="1207" t="s">
        <v>491</v>
      </c>
      <c r="G2" s="1208"/>
      <c r="H2" s="1209"/>
      <c r="I2" s="435"/>
    </row>
    <row r="3" spans="1:20" ht="3" customHeight="1"/>
    <row r="4" spans="1:20" s="190" customFormat="1" ht="11.25">
      <c r="A4" s="213"/>
      <c r="B4" s="213"/>
      <c r="C4" s="213"/>
      <c r="D4" s="213"/>
      <c r="F4" s="1161" t="s">
        <v>454</v>
      </c>
      <c r="G4" s="1161"/>
      <c r="H4" s="1161"/>
      <c r="I4" s="1210" t="s">
        <v>455</v>
      </c>
      <c r="J4" s="213"/>
      <c r="K4" s="213"/>
      <c r="L4" s="213"/>
      <c r="M4" s="213"/>
      <c r="N4" s="213"/>
      <c r="O4" s="213"/>
      <c r="P4" s="213"/>
      <c r="Q4" s="213"/>
      <c r="R4" s="213"/>
      <c r="S4" s="213"/>
      <c r="T4" s="213"/>
    </row>
    <row r="5" spans="1:20" s="190" customFormat="1" ht="11.25" customHeight="1">
      <c r="A5" s="213"/>
      <c r="B5" s="213"/>
      <c r="C5" s="213"/>
      <c r="D5" s="213"/>
      <c r="F5" s="318" t="s">
        <v>92</v>
      </c>
      <c r="G5" s="336" t="s">
        <v>457</v>
      </c>
      <c r="H5" s="317" t="s">
        <v>442</v>
      </c>
      <c r="I5" s="1210"/>
      <c r="J5" s="213"/>
      <c r="K5" s="213"/>
      <c r="L5" s="213"/>
      <c r="M5" s="213"/>
      <c r="N5" s="213"/>
      <c r="O5" s="213"/>
      <c r="P5" s="213"/>
      <c r="Q5" s="213"/>
      <c r="R5" s="213"/>
      <c r="S5" s="213"/>
      <c r="T5" s="213"/>
    </row>
    <row r="6" spans="1:20" s="190" customFormat="1" ht="12" customHeight="1">
      <c r="A6" s="213"/>
      <c r="B6" s="213"/>
      <c r="C6" s="213"/>
      <c r="D6" s="213"/>
      <c r="F6" s="319" t="s">
        <v>93</v>
      </c>
      <c r="G6" s="321">
        <v>2</v>
      </c>
      <c r="H6" s="322">
        <v>3</v>
      </c>
      <c r="I6" s="320">
        <v>4</v>
      </c>
      <c r="J6" s="213">
        <v>4</v>
      </c>
      <c r="K6" s="213"/>
      <c r="L6" s="213"/>
      <c r="M6" s="213"/>
      <c r="N6" s="213"/>
      <c r="O6" s="213"/>
      <c r="P6" s="213"/>
      <c r="Q6" s="213"/>
      <c r="R6" s="213"/>
      <c r="S6" s="213"/>
      <c r="T6" s="213"/>
    </row>
    <row r="7" spans="1:20" s="190" customFormat="1" ht="18.75">
      <c r="A7" s="213"/>
      <c r="B7" s="213"/>
      <c r="C7" s="213"/>
      <c r="D7" s="213"/>
      <c r="F7" s="334">
        <v>1</v>
      </c>
      <c r="G7" s="416" t="s">
        <v>492</v>
      </c>
      <c r="H7" s="316" t="str">
        <f>IF(dateCh="","",dateCh)</f>
        <v>20.12.2021</v>
      </c>
      <c r="I7" s="196" t="s">
        <v>493</v>
      </c>
      <c r="J7" s="333"/>
      <c r="K7" s="213"/>
      <c r="L7" s="213"/>
      <c r="M7" s="213"/>
      <c r="N7" s="213"/>
      <c r="O7" s="213"/>
      <c r="P7" s="213"/>
      <c r="Q7" s="213"/>
      <c r="R7" s="213"/>
      <c r="S7" s="213"/>
      <c r="T7" s="213"/>
    </row>
    <row r="8" spans="1:20" s="190" customFormat="1" ht="45">
      <c r="A8" s="1211">
        <v>1</v>
      </c>
      <c r="B8" s="213"/>
      <c r="C8" s="213"/>
      <c r="D8" s="213"/>
      <c r="F8" s="334" t="str">
        <f>"2." &amp;mergeValue(A8)</f>
        <v>2.1</v>
      </c>
      <c r="G8" s="416" t="s">
        <v>494</v>
      </c>
      <c r="H8" s="316"/>
      <c r="I8" s="196" t="s">
        <v>591</v>
      </c>
      <c r="J8" s="333"/>
      <c r="K8" s="213"/>
      <c r="L8" s="213"/>
      <c r="M8" s="213"/>
      <c r="N8" s="213"/>
      <c r="O8" s="213"/>
      <c r="P8" s="213"/>
      <c r="Q8" s="213"/>
      <c r="R8" s="213"/>
      <c r="S8" s="213"/>
      <c r="T8" s="213"/>
    </row>
    <row r="9" spans="1:20" s="190" customFormat="1" ht="22.5">
      <c r="A9" s="1211"/>
      <c r="B9" s="213"/>
      <c r="C9" s="213"/>
      <c r="D9" s="213"/>
      <c r="F9" s="334" t="str">
        <f>"3." &amp;mergeValue(A9)</f>
        <v>3.1</v>
      </c>
      <c r="G9" s="416" t="s">
        <v>495</v>
      </c>
      <c r="H9" s="316"/>
      <c r="I9" s="196" t="s">
        <v>589</v>
      </c>
      <c r="J9" s="333"/>
      <c r="K9" s="213"/>
      <c r="L9" s="213"/>
      <c r="M9" s="213"/>
      <c r="N9" s="213"/>
      <c r="O9" s="213"/>
      <c r="P9" s="213"/>
      <c r="Q9" s="213"/>
      <c r="R9" s="213"/>
      <c r="S9" s="213"/>
      <c r="T9" s="213"/>
    </row>
    <row r="10" spans="1:20" s="190" customFormat="1" ht="22.5">
      <c r="A10" s="1211"/>
      <c r="B10" s="213"/>
      <c r="C10" s="213"/>
      <c r="D10" s="213"/>
      <c r="F10" s="334" t="str">
        <f>"4."&amp;mergeValue(A10)</f>
        <v>4.1</v>
      </c>
      <c r="G10" s="416" t="s">
        <v>496</v>
      </c>
      <c r="H10" s="317" t="s">
        <v>458</v>
      </c>
      <c r="I10" s="196"/>
      <c r="J10" s="333"/>
      <c r="K10" s="213"/>
      <c r="L10" s="213"/>
      <c r="M10" s="213"/>
      <c r="N10" s="213"/>
      <c r="O10" s="213"/>
      <c r="P10" s="213"/>
      <c r="Q10" s="213"/>
      <c r="R10" s="213"/>
      <c r="S10" s="213"/>
      <c r="T10" s="213"/>
    </row>
    <row r="11" spans="1:20" s="190" customFormat="1" ht="18.75">
      <c r="A11" s="1211"/>
      <c r="B11" s="1211">
        <v>1</v>
      </c>
      <c r="C11" s="343"/>
      <c r="D11" s="343"/>
      <c r="F11" s="334" t="str">
        <f>"4."&amp;mergeValue(A11) &amp;"."&amp;mergeValue(B11)</f>
        <v>4.1.1</v>
      </c>
      <c r="G11" s="323" t="s">
        <v>593</v>
      </c>
      <c r="H11" s="316" t="str">
        <f>IF(region_name="","",region_name)</f>
        <v>Ленинградская область</v>
      </c>
      <c r="I11" s="196" t="s">
        <v>499</v>
      </c>
      <c r="J11" s="333"/>
      <c r="K11" s="213"/>
      <c r="L11" s="213"/>
      <c r="M11" s="213"/>
      <c r="N11" s="213"/>
      <c r="O11" s="213"/>
      <c r="P11" s="213"/>
      <c r="Q11" s="213"/>
      <c r="R11" s="213"/>
      <c r="S11" s="213"/>
      <c r="T11" s="213"/>
    </row>
    <row r="12" spans="1:20" s="190" customFormat="1" ht="22.5">
      <c r="A12" s="1211"/>
      <c r="B12" s="1211"/>
      <c r="C12" s="1211">
        <v>1</v>
      </c>
      <c r="D12" s="343"/>
      <c r="F12" s="334" t="str">
        <f>"4."&amp;mergeValue(A12) &amp;"."&amp;mergeValue(B12)&amp;"."&amp;mergeValue(C12)</f>
        <v>4.1.1.1</v>
      </c>
      <c r="G12" s="340" t="s">
        <v>497</v>
      </c>
      <c r="H12" s="316"/>
      <c r="I12" s="196" t="s">
        <v>500</v>
      </c>
      <c r="J12" s="333"/>
      <c r="K12" s="213"/>
      <c r="L12" s="213"/>
      <c r="M12" s="213"/>
      <c r="N12" s="213"/>
      <c r="O12" s="213"/>
      <c r="P12" s="213"/>
      <c r="Q12" s="213"/>
      <c r="R12" s="213"/>
      <c r="S12" s="213"/>
      <c r="T12" s="213"/>
    </row>
    <row r="13" spans="1:20" s="190" customFormat="1" ht="39" customHeight="1">
      <c r="A13" s="1211"/>
      <c r="B13" s="1211"/>
      <c r="C13" s="1211"/>
      <c r="D13" s="343">
        <v>1</v>
      </c>
      <c r="F13" s="334" t="str">
        <f>"4."&amp;mergeValue(A13) &amp;"."&amp;mergeValue(B13)&amp;"."&amp;mergeValue(C13)&amp;"."&amp;mergeValue(D13)</f>
        <v>4.1.1.1.1</v>
      </c>
      <c r="G13" s="419" t="s">
        <v>498</v>
      </c>
      <c r="H13" s="316"/>
      <c r="I13" s="1212" t="s">
        <v>592</v>
      </c>
      <c r="J13" s="333"/>
      <c r="K13" s="213"/>
      <c r="L13" s="213"/>
      <c r="M13" s="213"/>
      <c r="N13" s="213"/>
      <c r="O13" s="213"/>
      <c r="P13" s="213"/>
      <c r="Q13" s="213"/>
      <c r="R13" s="213"/>
      <c r="S13" s="213"/>
      <c r="T13" s="213"/>
    </row>
    <row r="14" spans="1:20" s="190" customFormat="1" ht="18.75">
      <c r="A14" s="1211"/>
      <c r="B14" s="1211"/>
      <c r="C14" s="1211"/>
      <c r="D14" s="343"/>
      <c r="F14" s="337"/>
      <c r="G14" s="150" t="s">
        <v>4</v>
      </c>
      <c r="H14" s="342"/>
      <c r="I14" s="1212"/>
      <c r="J14" s="333"/>
      <c r="K14" s="213"/>
      <c r="L14" s="213"/>
      <c r="M14" s="213"/>
      <c r="N14" s="213"/>
      <c r="O14" s="213"/>
      <c r="P14" s="213"/>
      <c r="Q14" s="213"/>
      <c r="R14" s="213"/>
      <c r="S14" s="213"/>
      <c r="T14" s="213"/>
    </row>
    <row r="15" spans="1:20" s="190" customFormat="1" ht="18.75">
      <c r="A15" s="1211"/>
      <c r="B15" s="1211"/>
      <c r="C15" s="343"/>
      <c r="D15" s="343"/>
      <c r="F15" s="420"/>
      <c r="G15" s="195" t="s">
        <v>403</v>
      </c>
      <c r="H15" s="421"/>
      <c r="I15" s="422"/>
      <c r="J15" s="333"/>
      <c r="K15" s="213"/>
      <c r="L15" s="213"/>
      <c r="M15" s="213"/>
      <c r="N15" s="213"/>
      <c r="O15" s="213"/>
      <c r="P15" s="213"/>
      <c r="Q15" s="213"/>
      <c r="R15" s="213"/>
      <c r="S15" s="213"/>
      <c r="T15" s="213"/>
    </row>
    <row r="16" spans="1:20" s="190" customFormat="1" ht="18.75">
      <c r="A16" s="1211"/>
      <c r="B16" s="213"/>
      <c r="C16" s="213"/>
      <c r="D16" s="213"/>
      <c r="F16" s="337"/>
      <c r="G16" s="155" t="s">
        <v>506</v>
      </c>
      <c r="H16" s="338"/>
      <c r="I16" s="339"/>
      <c r="J16" s="333"/>
      <c r="K16" s="213"/>
      <c r="L16" s="213"/>
      <c r="M16" s="213"/>
      <c r="N16" s="213"/>
      <c r="O16" s="213"/>
      <c r="P16" s="213"/>
      <c r="Q16" s="213"/>
      <c r="R16" s="213"/>
      <c r="S16" s="213"/>
      <c r="T16" s="213"/>
    </row>
    <row r="17" spans="1:20" s="190" customFormat="1" ht="18.75">
      <c r="A17" s="213"/>
      <c r="B17" s="213"/>
      <c r="C17" s="213"/>
      <c r="D17" s="213"/>
      <c r="F17" s="337"/>
      <c r="G17" s="165" t="s">
        <v>505</v>
      </c>
      <c r="H17" s="338"/>
      <c r="I17" s="339"/>
      <c r="J17" s="333"/>
      <c r="K17" s="213"/>
      <c r="L17" s="213"/>
      <c r="M17" s="213"/>
      <c r="N17" s="213"/>
      <c r="O17" s="213"/>
      <c r="P17" s="213"/>
      <c r="Q17" s="213"/>
      <c r="R17" s="213"/>
      <c r="S17" s="213"/>
      <c r="T17" s="213"/>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206" t="s">
        <v>594</v>
      </c>
      <c r="H19" s="1206"/>
      <c r="I19" s="225"/>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sheetPr codeName="List06_5">
    <tabColor rgb="FFEAEBEE"/>
    <pageSetUpPr fitToPage="1"/>
  </sheetPr>
  <dimension ref="A1:AG36"/>
  <sheetViews>
    <sheetView showGridLines="0" topLeftCell="I4" workbookViewId="0"/>
  </sheetViews>
  <sheetFormatPr defaultColWidth="10.5703125" defaultRowHeight="14.25"/>
  <cols>
    <col min="1" max="6" width="10.5703125" style="501" hidden="1" customWidth="1"/>
    <col min="7" max="8" width="11.140625" style="507" hidden="1" customWidth="1"/>
    <col min="9" max="9" width="3.7109375" style="484" customWidth="1"/>
    <col min="10" max="11" width="3.7109375" style="483" customWidth="1"/>
    <col min="12" max="12" width="12.7109375" style="477" customWidth="1"/>
    <col min="13" max="13" width="44.7109375" style="477" customWidth="1"/>
    <col min="14" max="14" width="1.7109375" style="477" hidden="1" customWidth="1"/>
    <col min="15" max="21" width="23.7109375" style="477" hidden="1" customWidth="1"/>
    <col min="22" max="22" width="1.7109375" style="477" hidden="1" customWidth="1"/>
    <col min="23" max="23" width="11.7109375" style="477" customWidth="1"/>
    <col min="24" max="24" width="3.7109375" style="477" customWidth="1"/>
    <col min="25" max="25" width="11.7109375" style="477" customWidth="1"/>
    <col min="26" max="26" width="8.5703125" style="477" hidden="1" customWidth="1"/>
    <col min="27" max="27" width="4.7109375" style="477" customWidth="1"/>
    <col min="28" max="28" width="115.7109375" style="477" customWidth="1"/>
    <col min="29" max="33" width="10.5703125" style="501"/>
    <col min="34" max="249" width="10.5703125" style="477"/>
    <col min="250" max="257" width="0" style="477" hidden="1" customWidth="1"/>
    <col min="258" max="260" width="3.7109375" style="477" customWidth="1"/>
    <col min="261" max="261" width="12.7109375" style="477" customWidth="1"/>
    <col min="262" max="262" width="47.42578125" style="477" customWidth="1"/>
    <col min="263" max="271" width="0" style="477" hidden="1" customWidth="1"/>
    <col min="272" max="272" width="11.7109375" style="477" customWidth="1"/>
    <col min="273" max="273" width="6.42578125" style="477" bestFit="1" customWidth="1"/>
    <col min="274" max="274" width="11.7109375" style="477" customWidth="1"/>
    <col min="275" max="275" width="0" style="477" hidden="1" customWidth="1"/>
    <col min="276" max="276" width="3.7109375" style="477" customWidth="1"/>
    <col min="277" max="277" width="11.140625" style="477" bestFit="1" customWidth="1"/>
    <col min="278" max="505" width="10.5703125" style="477"/>
    <col min="506" max="513" width="0" style="477" hidden="1" customWidth="1"/>
    <col min="514" max="516" width="3.7109375" style="477" customWidth="1"/>
    <col min="517" max="517" width="12.7109375" style="477" customWidth="1"/>
    <col min="518" max="518" width="47.42578125" style="477" customWidth="1"/>
    <col min="519" max="527" width="0" style="477" hidden="1" customWidth="1"/>
    <col min="528" max="528" width="11.7109375" style="477" customWidth="1"/>
    <col min="529" max="529" width="6.42578125" style="477" bestFit="1" customWidth="1"/>
    <col min="530" max="530" width="11.7109375" style="477" customWidth="1"/>
    <col min="531" max="531" width="0" style="477" hidden="1" customWidth="1"/>
    <col min="532" max="532" width="3.7109375" style="477" customWidth="1"/>
    <col min="533" max="533" width="11.140625" style="477" bestFit="1" customWidth="1"/>
    <col min="534" max="761" width="10.5703125" style="477"/>
    <col min="762" max="769" width="0" style="477" hidden="1" customWidth="1"/>
    <col min="770" max="772" width="3.7109375" style="477" customWidth="1"/>
    <col min="773" max="773" width="12.7109375" style="477" customWidth="1"/>
    <col min="774" max="774" width="47.42578125" style="477" customWidth="1"/>
    <col min="775" max="783" width="0" style="477" hidden="1" customWidth="1"/>
    <col min="784" max="784" width="11.7109375" style="477" customWidth="1"/>
    <col min="785" max="785" width="6.42578125" style="477" bestFit="1" customWidth="1"/>
    <col min="786" max="786" width="11.7109375" style="477" customWidth="1"/>
    <col min="787" max="787" width="0" style="477" hidden="1" customWidth="1"/>
    <col min="788" max="788" width="3.7109375" style="477" customWidth="1"/>
    <col min="789" max="789" width="11.140625" style="477" bestFit="1" customWidth="1"/>
    <col min="790" max="1017" width="10.5703125" style="477"/>
    <col min="1018" max="1025" width="0" style="477" hidden="1" customWidth="1"/>
    <col min="1026" max="1028" width="3.7109375" style="477" customWidth="1"/>
    <col min="1029" max="1029" width="12.7109375" style="477" customWidth="1"/>
    <col min="1030" max="1030" width="47.42578125" style="477" customWidth="1"/>
    <col min="1031" max="1039" width="0" style="477" hidden="1" customWidth="1"/>
    <col min="1040" max="1040" width="11.7109375" style="477" customWidth="1"/>
    <col min="1041" max="1041" width="6.42578125" style="477" bestFit="1" customWidth="1"/>
    <col min="1042" max="1042" width="11.7109375" style="477" customWidth="1"/>
    <col min="1043" max="1043" width="0" style="477" hidden="1" customWidth="1"/>
    <col min="1044" max="1044" width="3.7109375" style="477" customWidth="1"/>
    <col min="1045" max="1045" width="11.140625" style="477" bestFit="1" customWidth="1"/>
    <col min="1046" max="1273" width="10.5703125" style="477"/>
    <col min="1274" max="1281" width="0" style="477" hidden="1" customWidth="1"/>
    <col min="1282" max="1284" width="3.7109375" style="477" customWidth="1"/>
    <col min="1285" max="1285" width="12.7109375" style="477" customWidth="1"/>
    <col min="1286" max="1286" width="47.42578125" style="477" customWidth="1"/>
    <col min="1287" max="1295" width="0" style="477" hidden="1" customWidth="1"/>
    <col min="1296" max="1296" width="11.7109375" style="477" customWidth="1"/>
    <col min="1297" max="1297" width="6.42578125" style="477" bestFit="1" customWidth="1"/>
    <col min="1298" max="1298" width="11.7109375" style="477" customWidth="1"/>
    <col min="1299" max="1299" width="0" style="477" hidden="1" customWidth="1"/>
    <col min="1300" max="1300" width="3.7109375" style="477" customWidth="1"/>
    <col min="1301" max="1301" width="11.140625" style="477" bestFit="1" customWidth="1"/>
    <col min="1302" max="1529" width="10.5703125" style="477"/>
    <col min="1530" max="1537" width="0" style="477" hidden="1" customWidth="1"/>
    <col min="1538" max="1540" width="3.7109375" style="477" customWidth="1"/>
    <col min="1541" max="1541" width="12.7109375" style="477" customWidth="1"/>
    <col min="1542" max="1542" width="47.42578125" style="477" customWidth="1"/>
    <col min="1543" max="1551" width="0" style="477" hidden="1" customWidth="1"/>
    <col min="1552" max="1552" width="11.7109375" style="477" customWidth="1"/>
    <col min="1553" max="1553" width="6.42578125" style="477" bestFit="1" customWidth="1"/>
    <col min="1554" max="1554" width="11.7109375" style="477" customWidth="1"/>
    <col min="1555" max="1555" width="0" style="477" hidden="1" customWidth="1"/>
    <col min="1556" max="1556" width="3.7109375" style="477" customWidth="1"/>
    <col min="1557" max="1557" width="11.140625" style="477" bestFit="1" customWidth="1"/>
    <col min="1558" max="1785" width="10.5703125" style="477"/>
    <col min="1786" max="1793" width="0" style="477" hidden="1" customWidth="1"/>
    <col min="1794" max="1796" width="3.7109375" style="477" customWidth="1"/>
    <col min="1797" max="1797" width="12.7109375" style="477" customWidth="1"/>
    <col min="1798" max="1798" width="47.42578125" style="477" customWidth="1"/>
    <col min="1799" max="1807" width="0" style="477" hidden="1" customWidth="1"/>
    <col min="1808" max="1808" width="11.7109375" style="477" customWidth="1"/>
    <col min="1809" max="1809" width="6.42578125" style="477" bestFit="1" customWidth="1"/>
    <col min="1810" max="1810" width="11.7109375" style="477" customWidth="1"/>
    <col min="1811" max="1811" width="0" style="477" hidden="1" customWidth="1"/>
    <col min="1812" max="1812" width="3.7109375" style="477" customWidth="1"/>
    <col min="1813" max="1813" width="11.140625" style="477" bestFit="1" customWidth="1"/>
    <col min="1814" max="2041" width="10.5703125" style="477"/>
    <col min="2042" max="2049" width="0" style="477" hidden="1" customWidth="1"/>
    <col min="2050" max="2052" width="3.7109375" style="477" customWidth="1"/>
    <col min="2053" max="2053" width="12.7109375" style="477" customWidth="1"/>
    <col min="2054" max="2054" width="47.42578125" style="477" customWidth="1"/>
    <col min="2055" max="2063" width="0" style="477" hidden="1" customWidth="1"/>
    <col min="2064" max="2064" width="11.7109375" style="477" customWidth="1"/>
    <col min="2065" max="2065" width="6.42578125" style="477" bestFit="1" customWidth="1"/>
    <col min="2066" max="2066" width="11.7109375" style="477" customWidth="1"/>
    <col min="2067" max="2067" width="0" style="477" hidden="1" customWidth="1"/>
    <col min="2068" max="2068" width="3.7109375" style="477" customWidth="1"/>
    <col min="2069" max="2069" width="11.140625" style="477" bestFit="1" customWidth="1"/>
    <col min="2070" max="2297" width="10.5703125" style="477"/>
    <col min="2298" max="2305" width="0" style="477" hidden="1" customWidth="1"/>
    <col min="2306" max="2308" width="3.7109375" style="477" customWidth="1"/>
    <col min="2309" max="2309" width="12.7109375" style="477" customWidth="1"/>
    <col min="2310" max="2310" width="47.42578125" style="477" customWidth="1"/>
    <col min="2311" max="2319" width="0" style="477" hidden="1" customWidth="1"/>
    <col min="2320" max="2320" width="11.7109375" style="477" customWidth="1"/>
    <col min="2321" max="2321" width="6.42578125" style="477" bestFit="1" customWidth="1"/>
    <col min="2322" max="2322" width="11.7109375" style="477" customWidth="1"/>
    <col min="2323" max="2323" width="0" style="477" hidden="1" customWidth="1"/>
    <col min="2324" max="2324" width="3.7109375" style="477" customWidth="1"/>
    <col min="2325" max="2325" width="11.140625" style="477" bestFit="1" customWidth="1"/>
    <col min="2326" max="2553" width="10.5703125" style="477"/>
    <col min="2554" max="2561" width="0" style="477" hidden="1" customWidth="1"/>
    <col min="2562" max="2564" width="3.7109375" style="477" customWidth="1"/>
    <col min="2565" max="2565" width="12.7109375" style="477" customWidth="1"/>
    <col min="2566" max="2566" width="47.42578125" style="477" customWidth="1"/>
    <col min="2567" max="2575" width="0" style="477" hidden="1" customWidth="1"/>
    <col min="2576" max="2576" width="11.7109375" style="477" customWidth="1"/>
    <col min="2577" max="2577" width="6.42578125" style="477" bestFit="1" customWidth="1"/>
    <col min="2578" max="2578" width="11.7109375" style="477" customWidth="1"/>
    <col min="2579" max="2579" width="0" style="477" hidden="1" customWidth="1"/>
    <col min="2580" max="2580" width="3.7109375" style="477" customWidth="1"/>
    <col min="2581" max="2581" width="11.140625" style="477" bestFit="1" customWidth="1"/>
    <col min="2582" max="2809" width="10.5703125" style="477"/>
    <col min="2810" max="2817" width="0" style="477" hidden="1" customWidth="1"/>
    <col min="2818" max="2820" width="3.7109375" style="477" customWidth="1"/>
    <col min="2821" max="2821" width="12.7109375" style="477" customWidth="1"/>
    <col min="2822" max="2822" width="47.42578125" style="477" customWidth="1"/>
    <col min="2823" max="2831" width="0" style="477" hidden="1" customWidth="1"/>
    <col min="2832" max="2832" width="11.7109375" style="477" customWidth="1"/>
    <col min="2833" max="2833" width="6.42578125" style="477" bestFit="1" customWidth="1"/>
    <col min="2834" max="2834" width="11.7109375" style="477" customWidth="1"/>
    <col min="2835" max="2835" width="0" style="477" hidden="1" customWidth="1"/>
    <col min="2836" max="2836" width="3.7109375" style="477" customWidth="1"/>
    <col min="2837" max="2837" width="11.140625" style="477" bestFit="1" customWidth="1"/>
    <col min="2838" max="3065" width="10.5703125" style="477"/>
    <col min="3066" max="3073" width="0" style="477" hidden="1" customWidth="1"/>
    <col min="3074" max="3076" width="3.7109375" style="477" customWidth="1"/>
    <col min="3077" max="3077" width="12.7109375" style="477" customWidth="1"/>
    <col min="3078" max="3078" width="47.42578125" style="477" customWidth="1"/>
    <col min="3079" max="3087" width="0" style="477" hidden="1" customWidth="1"/>
    <col min="3088" max="3088" width="11.7109375" style="477" customWidth="1"/>
    <col min="3089" max="3089" width="6.42578125" style="477" bestFit="1" customWidth="1"/>
    <col min="3090" max="3090" width="11.7109375" style="477" customWidth="1"/>
    <col min="3091" max="3091" width="0" style="477" hidden="1" customWidth="1"/>
    <col min="3092" max="3092" width="3.7109375" style="477" customWidth="1"/>
    <col min="3093" max="3093" width="11.140625" style="477" bestFit="1" customWidth="1"/>
    <col min="3094" max="3321" width="10.5703125" style="477"/>
    <col min="3322" max="3329" width="0" style="477" hidden="1" customWidth="1"/>
    <col min="3330" max="3332" width="3.7109375" style="477" customWidth="1"/>
    <col min="3333" max="3333" width="12.7109375" style="477" customWidth="1"/>
    <col min="3334" max="3334" width="47.42578125" style="477" customWidth="1"/>
    <col min="3335" max="3343" width="0" style="477" hidden="1" customWidth="1"/>
    <col min="3344" max="3344" width="11.7109375" style="477" customWidth="1"/>
    <col min="3345" max="3345" width="6.42578125" style="477" bestFit="1" customWidth="1"/>
    <col min="3346" max="3346" width="11.7109375" style="477" customWidth="1"/>
    <col min="3347" max="3347" width="0" style="477" hidden="1" customWidth="1"/>
    <col min="3348" max="3348" width="3.7109375" style="477" customWidth="1"/>
    <col min="3349" max="3349" width="11.140625" style="477" bestFit="1" customWidth="1"/>
    <col min="3350" max="3577" width="10.5703125" style="477"/>
    <col min="3578" max="3585" width="0" style="477" hidden="1" customWidth="1"/>
    <col min="3586" max="3588" width="3.7109375" style="477" customWidth="1"/>
    <col min="3589" max="3589" width="12.7109375" style="477" customWidth="1"/>
    <col min="3590" max="3590" width="47.42578125" style="477" customWidth="1"/>
    <col min="3591" max="3599" width="0" style="477" hidden="1" customWidth="1"/>
    <col min="3600" max="3600" width="11.7109375" style="477" customWidth="1"/>
    <col min="3601" max="3601" width="6.42578125" style="477" bestFit="1" customWidth="1"/>
    <col min="3602" max="3602" width="11.7109375" style="477" customWidth="1"/>
    <col min="3603" max="3603" width="0" style="477" hidden="1" customWidth="1"/>
    <col min="3604" max="3604" width="3.7109375" style="477" customWidth="1"/>
    <col min="3605" max="3605" width="11.140625" style="477" bestFit="1" customWidth="1"/>
    <col min="3606" max="3833" width="10.5703125" style="477"/>
    <col min="3834" max="3841" width="0" style="477" hidden="1" customWidth="1"/>
    <col min="3842" max="3844" width="3.7109375" style="477" customWidth="1"/>
    <col min="3845" max="3845" width="12.7109375" style="477" customWidth="1"/>
    <col min="3846" max="3846" width="47.42578125" style="477" customWidth="1"/>
    <col min="3847" max="3855" width="0" style="477" hidden="1" customWidth="1"/>
    <col min="3856" max="3856" width="11.7109375" style="477" customWidth="1"/>
    <col min="3857" max="3857" width="6.42578125" style="477" bestFit="1" customWidth="1"/>
    <col min="3858" max="3858" width="11.7109375" style="477" customWidth="1"/>
    <col min="3859" max="3859" width="0" style="477" hidden="1" customWidth="1"/>
    <col min="3860" max="3860" width="3.7109375" style="477" customWidth="1"/>
    <col min="3861" max="3861" width="11.140625" style="477" bestFit="1" customWidth="1"/>
    <col min="3862" max="4089" width="10.5703125" style="477"/>
    <col min="4090" max="4097" width="0" style="477" hidden="1" customWidth="1"/>
    <col min="4098" max="4100" width="3.7109375" style="477" customWidth="1"/>
    <col min="4101" max="4101" width="12.7109375" style="477" customWidth="1"/>
    <col min="4102" max="4102" width="47.42578125" style="477" customWidth="1"/>
    <col min="4103" max="4111" width="0" style="477" hidden="1" customWidth="1"/>
    <col min="4112" max="4112" width="11.7109375" style="477" customWidth="1"/>
    <col min="4113" max="4113" width="6.42578125" style="477" bestFit="1" customWidth="1"/>
    <col min="4114" max="4114" width="11.7109375" style="477" customWidth="1"/>
    <col min="4115" max="4115" width="0" style="477" hidden="1" customWidth="1"/>
    <col min="4116" max="4116" width="3.7109375" style="477" customWidth="1"/>
    <col min="4117" max="4117" width="11.140625" style="477" bestFit="1" customWidth="1"/>
    <col min="4118" max="4345" width="10.5703125" style="477"/>
    <col min="4346" max="4353" width="0" style="477" hidden="1" customWidth="1"/>
    <col min="4354" max="4356" width="3.7109375" style="477" customWidth="1"/>
    <col min="4357" max="4357" width="12.7109375" style="477" customWidth="1"/>
    <col min="4358" max="4358" width="47.42578125" style="477" customWidth="1"/>
    <col min="4359" max="4367" width="0" style="477" hidden="1" customWidth="1"/>
    <col min="4368" max="4368" width="11.7109375" style="477" customWidth="1"/>
    <col min="4369" max="4369" width="6.42578125" style="477" bestFit="1" customWidth="1"/>
    <col min="4370" max="4370" width="11.7109375" style="477" customWidth="1"/>
    <col min="4371" max="4371" width="0" style="477" hidden="1" customWidth="1"/>
    <col min="4372" max="4372" width="3.7109375" style="477" customWidth="1"/>
    <col min="4373" max="4373" width="11.140625" style="477" bestFit="1" customWidth="1"/>
    <col min="4374" max="4601" width="10.5703125" style="477"/>
    <col min="4602" max="4609" width="0" style="477" hidden="1" customWidth="1"/>
    <col min="4610" max="4612" width="3.7109375" style="477" customWidth="1"/>
    <col min="4613" max="4613" width="12.7109375" style="477" customWidth="1"/>
    <col min="4614" max="4614" width="47.42578125" style="477" customWidth="1"/>
    <col min="4615" max="4623" width="0" style="477" hidden="1" customWidth="1"/>
    <col min="4624" max="4624" width="11.7109375" style="477" customWidth="1"/>
    <col min="4625" max="4625" width="6.42578125" style="477" bestFit="1" customWidth="1"/>
    <col min="4626" max="4626" width="11.7109375" style="477" customWidth="1"/>
    <col min="4627" max="4627" width="0" style="477" hidden="1" customWidth="1"/>
    <col min="4628" max="4628" width="3.7109375" style="477" customWidth="1"/>
    <col min="4629" max="4629" width="11.140625" style="477" bestFit="1" customWidth="1"/>
    <col min="4630" max="4857" width="10.5703125" style="477"/>
    <col min="4858" max="4865" width="0" style="477" hidden="1" customWidth="1"/>
    <col min="4866" max="4868" width="3.7109375" style="477" customWidth="1"/>
    <col min="4869" max="4869" width="12.7109375" style="477" customWidth="1"/>
    <col min="4870" max="4870" width="47.42578125" style="477" customWidth="1"/>
    <col min="4871" max="4879" width="0" style="477" hidden="1" customWidth="1"/>
    <col min="4880" max="4880" width="11.7109375" style="477" customWidth="1"/>
    <col min="4881" max="4881" width="6.42578125" style="477" bestFit="1" customWidth="1"/>
    <col min="4882" max="4882" width="11.7109375" style="477" customWidth="1"/>
    <col min="4883" max="4883" width="0" style="477" hidden="1" customWidth="1"/>
    <col min="4884" max="4884" width="3.7109375" style="477" customWidth="1"/>
    <col min="4885" max="4885" width="11.140625" style="477" bestFit="1" customWidth="1"/>
    <col min="4886" max="5113" width="10.5703125" style="477"/>
    <col min="5114" max="5121" width="0" style="477" hidden="1" customWidth="1"/>
    <col min="5122" max="5124" width="3.7109375" style="477" customWidth="1"/>
    <col min="5125" max="5125" width="12.7109375" style="477" customWidth="1"/>
    <col min="5126" max="5126" width="47.42578125" style="477" customWidth="1"/>
    <col min="5127" max="5135" width="0" style="477" hidden="1" customWidth="1"/>
    <col min="5136" max="5136" width="11.7109375" style="477" customWidth="1"/>
    <col min="5137" max="5137" width="6.42578125" style="477" bestFit="1" customWidth="1"/>
    <col min="5138" max="5138" width="11.7109375" style="477" customWidth="1"/>
    <col min="5139" max="5139" width="0" style="477" hidden="1" customWidth="1"/>
    <col min="5140" max="5140" width="3.7109375" style="477" customWidth="1"/>
    <col min="5141" max="5141" width="11.140625" style="477" bestFit="1" customWidth="1"/>
    <col min="5142" max="5369" width="10.5703125" style="477"/>
    <col min="5370" max="5377" width="0" style="477" hidden="1" customWidth="1"/>
    <col min="5378" max="5380" width="3.7109375" style="477" customWidth="1"/>
    <col min="5381" max="5381" width="12.7109375" style="477" customWidth="1"/>
    <col min="5382" max="5382" width="47.42578125" style="477" customWidth="1"/>
    <col min="5383" max="5391" width="0" style="477" hidden="1" customWidth="1"/>
    <col min="5392" max="5392" width="11.7109375" style="477" customWidth="1"/>
    <col min="5393" max="5393" width="6.42578125" style="477" bestFit="1" customWidth="1"/>
    <col min="5394" max="5394" width="11.7109375" style="477" customWidth="1"/>
    <col min="5395" max="5395" width="0" style="477" hidden="1" customWidth="1"/>
    <col min="5396" max="5396" width="3.7109375" style="477" customWidth="1"/>
    <col min="5397" max="5397" width="11.140625" style="477" bestFit="1" customWidth="1"/>
    <col min="5398" max="5625" width="10.5703125" style="477"/>
    <col min="5626" max="5633" width="0" style="477" hidden="1" customWidth="1"/>
    <col min="5634" max="5636" width="3.7109375" style="477" customWidth="1"/>
    <col min="5637" max="5637" width="12.7109375" style="477" customWidth="1"/>
    <col min="5638" max="5638" width="47.42578125" style="477" customWidth="1"/>
    <col min="5639" max="5647" width="0" style="477" hidden="1" customWidth="1"/>
    <col min="5648" max="5648" width="11.7109375" style="477" customWidth="1"/>
    <col min="5649" max="5649" width="6.42578125" style="477" bestFit="1" customWidth="1"/>
    <col min="5650" max="5650" width="11.7109375" style="477" customWidth="1"/>
    <col min="5651" max="5651" width="0" style="477" hidden="1" customWidth="1"/>
    <col min="5652" max="5652" width="3.7109375" style="477" customWidth="1"/>
    <col min="5653" max="5653" width="11.140625" style="477" bestFit="1" customWidth="1"/>
    <col min="5654" max="5881" width="10.5703125" style="477"/>
    <col min="5882" max="5889" width="0" style="477" hidden="1" customWidth="1"/>
    <col min="5890" max="5892" width="3.7109375" style="477" customWidth="1"/>
    <col min="5893" max="5893" width="12.7109375" style="477" customWidth="1"/>
    <col min="5894" max="5894" width="47.42578125" style="477" customWidth="1"/>
    <col min="5895" max="5903" width="0" style="477" hidden="1" customWidth="1"/>
    <col min="5904" max="5904" width="11.7109375" style="477" customWidth="1"/>
    <col min="5905" max="5905" width="6.42578125" style="477" bestFit="1" customWidth="1"/>
    <col min="5906" max="5906" width="11.7109375" style="477" customWidth="1"/>
    <col min="5907" max="5907" width="0" style="477" hidden="1" customWidth="1"/>
    <col min="5908" max="5908" width="3.7109375" style="477" customWidth="1"/>
    <col min="5909" max="5909" width="11.140625" style="477" bestFit="1" customWidth="1"/>
    <col min="5910" max="6137" width="10.5703125" style="477"/>
    <col min="6138" max="6145" width="0" style="477" hidden="1" customWidth="1"/>
    <col min="6146" max="6148" width="3.7109375" style="477" customWidth="1"/>
    <col min="6149" max="6149" width="12.7109375" style="477" customWidth="1"/>
    <col min="6150" max="6150" width="47.42578125" style="477" customWidth="1"/>
    <col min="6151" max="6159" width="0" style="477" hidden="1" customWidth="1"/>
    <col min="6160" max="6160" width="11.7109375" style="477" customWidth="1"/>
    <col min="6161" max="6161" width="6.42578125" style="477" bestFit="1" customWidth="1"/>
    <col min="6162" max="6162" width="11.7109375" style="477" customWidth="1"/>
    <col min="6163" max="6163" width="0" style="477" hidden="1" customWidth="1"/>
    <col min="6164" max="6164" width="3.7109375" style="477" customWidth="1"/>
    <col min="6165" max="6165" width="11.140625" style="477" bestFit="1" customWidth="1"/>
    <col min="6166" max="6393" width="10.5703125" style="477"/>
    <col min="6394" max="6401" width="0" style="477" hidden="1" customWidth="1"/>
    <col min="6402" max="6404" width="3.7109375" style="477" customWidth="1"/>
    <col min="6405" max="6405" width="12.7109375" style="477" customWidth="1"/>
    <col min="6406" max="6406" width="47.42578125" style="477" customWidth="1"/>
    <col min="6407" max="6415" width="0" style="477" hidden="1" customWidth="1"/>
    <col min="6416" max="6416" width="11.7109375" style="477" customWidth="1"/>
    <col min="6417" max="6417" width="6.42578125" style="477" bestFit="1" customWidth="1"/>
    <col min="6418" max="6418" width="11.7109375" style="477" customWidth="1"/>
    <col min="6419" max="6419" width="0" style="477" hidden="1" customWidth="1"/>
    <col min="6420" max="6420" width="3.7109375" style="477" customWidth="1"/>
    <col min="6421" max="6421" width="11.140625" style="477" bestFit="1" customWidth="1"/>
    <col min="6422" max="6649" width="10.5703125" style="477"/>
    <col min="6650" max="6657" width="0" style="477" hidden="1" customWidth="1"/>
    <col min="6658" max="6660" width="3.7109375" style="477" customWidth="1"/>
    <col min="6661" max="6661" width="12.7109375" style="477" customWidth="1"/>
    <col min="6662" max="6662" width="47.42578125" style="477" customWidth="1"/>
    <col min="6663" max="6671" width="0" style="477" hidden="1" customWidth="1"/>
    <col min="6672" max="6672" width="11.7109375" style="477" customWidth="1"/>
    <col min="6673" max="6673" width="6.42578125" style="477" bestFit="1" customWidth="1"/>
    <col min="6674" max="6674" width="11.7109375" style="477" customWidth="1"/>
    <col min="6675" max="6675" width="0" style="477" hidden="1" customWidth="1"/>
    <col min="6676" max="6676" width="3.7109375" style="477" customWidth="1"/>
    <col min="6677" max="6677" width="11.140625" style="477" bestFit="1" customWidth="1"/>
    <col min="6678" max="6905" width="10.5703125" style="477"/>
    <col min="6906" max="6913" width="0" style="477" hidden="1" customWidth="1"/>
    <col min="6914" max="6916" width="3.7109375" style="477" customWidth="1"/>
    <col min="6917" max="6917" width="12.7109375" style="477" customWidth="1"/>
    <col min="6918" max="6918" width="47.42578125" style="477" customWidth="1"/>
    <col min="6919" max="6927" width="0" style="477" hidden="1" customWidth="1"/>
    <col min="6928" max="6928" width="11.7109375" style="477" customWidth="1"/>
    <col min="6929" max="6929" width="6.42578125" style="477" bestFit="1" customWidth="1"/>
    <col min="6930" max="6930" width="11.7109375" style="477" customWidth="1"/>
    <col min="6931" max="6931" width="0" style="477" hidden="1" customWidth="1"/>
    <col min="6932" max="6932" width="3.7109375" style="477" customWidth="1"/>
    <col min="6933" max="6933" width="11.140625" style="477" bestFit="1" customWidth="1"/>
    <col min="6934" max="7161" width="10.5703125" style="477"/>
    <col min="7162" max="7169" width="0" style="477" hidden="1" customWidth="1"/>
    <col min="7170" max="7172" width="3.7109375" style="477" customWidth="1"/>
    <col min="7173" max="7173" width="12.7109375" style="477" customWidth="1"/>
    <col min="7174" max="7174" width="47.42578125" style="477" customWidth="1"/>
    <col min="7175" max="7183" width="0" style="477" hidden="1" customWidth="1"/>
    <col min="7184" max="7184" width="11.7109375" style="477" customWidth="1"/>
    <col min="7185" max="7185" width="6.42578125" style="477" bestFit="1" customWidth="1"/>
    <col min="7186" max="7186" width="11.7109375" style="477" customWidth="1"/>
    <col min="7187" max="7187" width="0" style="477" hidden="1" customWidth="1"/>
    <col min="7188" max="7188" width="3.7109375" style="477" customWidth="1"/>
    <col min="7189" max="7189" width="11.140625" style="477" bestFit="1" customWidth="1"/>
    <col min="7190" max="7417" width="10.5703125" style="477"/>
    <col min="7418" max="7425" width="0" style="477" hidden="1" customWidth="1"/>
    <col min="7426" max="7428" width="3.7109375" style="477" customWidth="1"/>
    <col min="7429" max="7429" width="12.7109375" style="477" customWidth="1"/>
    <col min="7430" max="7430" width="47.42578125" style="477" customWidth="1"/>
    <col min="7431" max="7439" width="0" style="477" hidden="1" customWidth="1"/>
    <col min="7440" max="7440" width="11.7109375" style="477" customWidth="1"/>
    <col min="7441" max="7441" width="6.42578125" style="477" bestFit="1" customWidth="1"/>
    <col min="7442" max="7442" width="11.7109375" style="477" customWidth="1"/>
    <col min="7443" max="7443" width="0" style="477" hidden="1" customWidth="1"/>
    <col min="7444" max="7444" width="3.7109375" style="477" customWidth="1"/>
    <col min="7445" max="7445" width="11.140625" style="477" bestFit="1" customWidth="1"/>
    <col min="7446" max="7673" width="10.5703125" style="477"/>
    <col min="7674" max="7681" width="0" style="477" hidden="1" customWidth="1"/>
    <col min="7682" max="7684" width="3.7109375" style="477" customWidth="1"/>
    <col min="7685" max="7685" width="12.7109375" style="477" customWidth="1"/>
    <col min="7686" max="7686" width="47.42578125" style="477" customWidth="1"/>
    <col min="7687" max="7695" width="0" style="477" hidden="1" customWidth="1"/>
    <col min="7696" max="7696" width="11.7109375" style="477" customWidth="1"/>
    <col min="7697" max="7697" width="6.42578125" style="477" bestFit="1" customWidth="1"/>
    <col min="7698" max="7698" width="11.7109375" style="477" customWidth="1"/>
    <col min="7699" max="7699" width="0" style="477" hidden="1" customWidth="1"/>
    <col min="7700" max="7700" width="3.7109375" style="477" customWidth="1"/>
    <col min="7701" max="7701" width="11.140625" style="477" bestFit="1" customWidth="1"/>
    <col min="7702" max="7929" width="10.5703125" style="477"/>
    <col min="7930" max="7937" width="0" style="477" hidden="1" customWidth="1"/>
    <col min="7938" max="7940" width="3.7109375" style="477" customWidth="1"/>
    <col min="7941" max="7941" width="12.7109375" style="477" customWidth="1"/>
    <col min="7942" max="7942" width="47.42578125" style="477" customWidth="1"/>
    <col min="7943" max="7951" width="0" style="477" hidden="1" customWidth="1"/>
    <col min="7952" max="7952" width="11.7109375" style="477" customWidth="1"/>
    <col min="7953" max="7953" width="6.42578125" style="477" bestFit="1" customWidth="1"/>
    <col min="7954" max="7954" width="11.7109375" style="477" customWidth="1"/>
    <col min="7955" max="7955" width="0" style="477" hidden="1" customWidth="1"/>
    <col min="7956" max="7956" width="3.7109375" style="477" customWidth="1"/>
    <col min="7957" max="7957" width="11.140625" style="477" bestFit="1" customWidth="1"/>
    <col min="7958" max="8185" width="10.5703125" style="477"/>
    <col min="8186" max="8193" width="0" style="477" hidden="1" customWidth="1"/>
    <col min="8194" max="8196" width="3.7109375" style="477" customWidth="1"/>
    <col min="8197" max="8197" width="12.7109375" style="477" customWidth="1"/>
    <col min="8198" max="8198" width="47.42578125" style="477" customWidth="1"/>
    <col min="8199" max="8207" width="0" style="477" hidden="1" customWidth="1"/>
    <col min="8208" max="8208" width="11.7109375" style="477" customWidth="1"/>
    <col min="8209" max="8209" width="6.42578125" style="477" bestFit="1" customWidth="1"/>
    <col min="8210" max="8210" width="11.7109375" style="477" customWidth="1"/>
    <col min="8211" max="8211" width="0" style="477" hidden="1" customWidth="1"/>
    <col min="8212" max="8212" width="3.7109375" style="477" customWidth="1"/>
    <col min="8213" max="8213" width="11.140625" style="477" bestFit="1" customWidth="1"/>
    <col min="8214" max="8441" width="10.5703125" style="477"/>
    <col min="8442" max="8449" width="0" style="477" hidden="1" customWidth="1"/>
    <col min="8450" max="8452" width="3.7109375" style="477" customWidth="1"/>
    <col min="8453" max="8453" width="12.7109375" style="477" customWidth="1"/>
    <col min="8454" max="8454" width="47.42578125" style="477" customWidth="1"/>
    <col min="8455" max="8463" width="0" style="477" hidden="1" customWidth="1"/>
    <col min="8464" max="8464" width="11.7109375" style="477" customWidth="1"/>
    <col min="8465" max="8465" width="6.42578125" style="477" bestFit="1" customWidth="1"/>
    <col min="8466" max="8466" width="11.7109375" style="477" customWidth="1"/>
    <col min="8467" max="8467" width="0" style="477" hidden="1" customWidth="1"/>
    <col min="8468" max="8468" width="3.7109375" style="477" customWidth="1"/>
    <col min="8469" max="8469" width="11.140625" style="477" bestFit="1" customWidth="1"/>
    <col min="8470" max="8697" width="10.5703125" style="477"/>
    <col min="8698" max="8705" width="0" style="477" hidden="1" customWidth="1"/>
    <col min="8706" max="8708" width="3.7109375" style="477" customWidth="1"/>
    <col min="8709" max="8709" width="12.7109375" style="477" customWidth="1"/>
    <col min="8710" max="8710" width="47.42578125" style="477" customWidth="1"/>
    <col min="8711" max="8719" width="0" style="477" hidden="1" customWidth="1"/>
    <col min="8720" max="8720" width="11.7109375" style="477" customWidth="1"/>
    <col min="8721" max="8721" width="6.42578125" style="477" bestFit="1" customWidth="1"/>
    <col min="8722" max="8722" width="11.7109375" style="477" customWidth="1"/>
    <col min="8723" max="8723" width="0" style="477" hidden="1" customWidth="1"/>
    <col min="8724" max="8724" width="3.7109375" style="477" customWidth="1"/>
    <col min="8725" max="8725" width="11.140625" style="477" bestFit="1" customWidth="1"/>
    <col min="8726" max="8953" width="10.5703125" style="477"/>
    <col min="8954" max="8961" width="0" style="477" hidden="1" customWidth="1"/>
    <col min="8962" max="8964" width="3.7109375" style="477" customWidth="1"/>
    <col min="8965" max="8965" width="12.7109375" style="477" customWidth="1"/>
    <col min="8966" max="8966" width="47.42578125" style="477" customWidth="1"/>
    <col min="8967" max="8975" width="0" style="477" hidden="1" customWidth="1"/>
    <col min="8976" max="8976" width="11.7109375" style="477" customWidth="1"/>
    <col min="8977" max="8977" width="6.42578125" style="477" bestFit="1" customWidth="1"/>
    <col min="8978" max="8978" width="11.7109375" style="477" customWidth="1"/>
    <col min="8979" max="8979" width="0" style="477" hidden="1" customWidth="1"/>
    <col min="8980" max="8980" width="3.7109375" style="477" customWidth="1"/>
    <col min="8981" max="8981" width="11.140625" style="477" bestFit="1" customWidth="1"/>
    <col min="8982" max="9209" width="10.5703125" style="477"/>
    <col min="9210" max="9217" width="0" style="477" hidden="1" customWidth="1"/>
    <col min="9218" max="9220" width="3.7109375" style="477" customWidth="1"/>
    <col min="9221" max="9221" width="12.7109375" style="477" customWidth="1"/>
    <col min="9222" max="9222" width="47.42578125" style="477" customWidth="1"/>
    <col min="9223" max="9231" width="0" style="477" hidden="1" customWidth="1"/>
    <col min="9232" max="9232" width="11.7109375" style="477" customWidth="1"/>
    <col min="9233" max="9233" width="6.42578125" style="477" bestFit="1" customWidth="1"/>
    <col min="9234" max="9234" width="11.7109375" style="477" customWidth="1"/>
    <col min="9235" max="9235" width="0" style="477" hidden="1" customWidth="1"/>
    <col min="9236" max="9236" width="3.7109375" style="477" customWidth="1"/>
    <col min="9237" max="9237" width="11.140625" style="477" bestFit="1" customWidth="1"/>
    <col min="9238" max="9465" width="10.5703125" style="477"/>
    <col min="9466" max="9473" width="0" style="477" hidden="1" customWidth="1"/>
    <col min="9474" max="9476" width="3.7109375" style="477" customWidth="1"/>
    <col min="9477" max="9477" width="12.7109375" style="477" customWidth="1"/>
    <col min="9478" max="9478" width="47.42578125" style="477" customWidth="1"/>
    <col min="9479" max="9487" width="0" style="477" hidden="1" customWidth="1"/>
    <col min="9488" max="9488" width="11.7109375" style="477" customWidth="1"/>
    <col min="9489" max="9489" width="6.42578125" style="477" bestFit="1" customWidth="1"/>
    <col min="9490" max="9490" width="11.7109375" style="477" customWidth="1"/>
    <col min="9491" max="9491" width="0" style="477" hidden="1" customWidth="1"/>
    <col min="9492" max="9492" width="3.7109375" style="477" customWidth="1"/>
    <col min="9493" max="9493" width="11.140625" style="477" bestFit="1" customWidth="1"/>
    <col min="9494" max="9721" width="10.5703125" style="477"/>
    <col min="9722" max="9729" width="0" style="477" hidden="1" customWidth="1"/>
    <col min="9730" max="9732" width="3.7109375" style="477" customWidth="1"/>
    <col min="9733" max="9733" width="12.7109375" style="477" customWidth="1"/>
    <col min="9734" max="9734" width="47.42578125" style="477" customWidth="1"/>
    <col min="9735" max="9743" width="0" style="477" hidden="1" customWidth="1"/>
    <col min="9744" max="9744" width="11.7109375" style="477" customWidth="1"/>
    <col min="9745" max="9745" width="6.42578125" style="477" bestFit="1" customWidth="1"/>
    <col min="9746" max="9746" width="11.7109375" style="477" customWidth="1"/>
    <col min="9747" max="9747" width="0" style="477" hidden="1" customWidth="1"/>
    <col min="9748" max="9748" width="3.7109375" style="477" customWidth="1"/>
    <col min="9749" max="9749" width="11.140625" style="477" bestFit="1" customWidth="1"/>
    <col min="9750" max="9977" width="10.5703125" style="477"/>
    <col min="9978" max="9985" width="0" style="477" hidden="1" customWidth="1"/>
    <col min="9986" max="9988" width="3.7109375" style="477" customWidth="1"/>
    <col min="9989" max="9989" width="12.7109375" style="477" customWidth="1"/>
    <col min="9990" max="9990" width="47.42578125" style="477" customWidth="1"/>
    <col min="9991" max="9999" width="0" style="477" hidden="1" customWidth="1"/>
    <col min="10000" max="10000" width="11.7109375" style="477" customWidth="1"/>
    <col min="10001" max="10001" width="6.42578125" style="477" bestFit="1" customWidth="1"/>
    <col min="10002" max="10002" width="11.7109375" style="477" customWidth="1"/>
    <col min="10003" max="10003" width="0" style="477" hidden="1" customWidth="1"/>
    <col min="10004" max="10004" width="3.7109375" style="477" customWidth="1"/>
    <col min="10005" max="10005" width="11.140625" style="477" bestFit="1" customWidth="1"/>
    <col min="10006" max="10233" width="10.5703125" style="477"/>
    <col min="10234" max="10241" width="0" style="477" hidden="1" customWidth="1"/>
    <col min="10242" max="10244" width="3.7109375" style="477" customWidth="1"/>
    <col min="10245" max="10245" width="12.7109375" style="477" customWidth="1"/>
    <col min="10246" max="10246" width="47.42578125" style="477" customWidth="1"/>
    <col min="10247" max="10255" width="0" style="477" hidden="1" customWidth="1"/>
    <col min="10256" max="10256" width="11.7109375" style="477" customWidth="1"/>
    <col min="10257" max="10257" width="6.42578125" style="477" bestFit="1" customWidth="1"/>
    <col min="10258" max="10258" width="11.7109375" style="477" customWidth="1"/>
    <col min="10259" max="10259" width="0" style="477" hidden="1" customWidth="1"/>
    <col min="10260" max="10260" width="3.7109375" style="477" customWidth="1"/>
    <col min="10261" max="10261" width="11.140625" style="477" bestFit="1" customWidth="1"/>
    <col min="10262" max="10489" width="10.5703125" style="477"/>
    <col min="10490" max="10497" width="0" style="477" hidden="1" customWidth="1"/>
    <col min="10498" max="10500" width="3.7109375" style="477" customWidth="1"/>
    <col min="10501" max="10501" width="12.7109375" style="477" customWidth="1"/>
    <col min="10502" max="10502" width="47.42578125" style="477" customWidth="1"/>
    <col min="10503" max="10511" width="0" style="477" hidden="1" customWidth="1"/>
    <col min="10512" max="10512" width="11.7109375" style="477" customWidth="1"/>
    <col min="10513" max="10513" width="6.42578125" style="477" bestFit="1" customWidth="1"/>
    <col min="10514" max="10514" width="11.7109375" style="477" customWidth="1"/>
    <col min="10515" max="10515" width="0" style="477" hidden="1" customWidth="1"/>
    <col min="10516" max="10516" width="3.7109375" style="477" customWidth="1"/>
    <col min="10517" max="10517" width="11.140625" style="477" bestFit="1" customWidth="1"/>
    <col min="10518" max="10745" width="10.5703125" style="477"/>
    <col min="10746" max="10753" width="0" style="477" hidden="1" customWidth="1"/>
    <col min="10754" max="10756" width="3.7109375" style="477" customWidth="1"/>
    <col min="10757" max="10757" width="12.7109375" style="477" customWidth="1"/>
    <col min="10758" max="10758" width="47.42578125" style="477" customWidth="1"/>
    <col min="10759" max="10767" width="0" style="477" hidden="1" customWidth="1"/>
    <col min="10768" max="10768" width="11.7109375" style="477" customWidth="1"/>
    <col min="10769" max="10769" width="6.42578125" style="477" bestFit="1" customWidth="1"/>
    <col min="10770" max="10770" width="11.7109375" style="477" customWidth="1"/>
    <col min="10771" max="10771" width="0" style="477" hidden="1" customWidth="1"/>
    <col min="10772" max="10772" width="3.7109375" style="477" customWidth="1"/>
    <col min="10773" max="10773" width="11.140625" style="477" bestFit="1" customWidth="1"/>
    <col min="10774" max="11001" width="10.5703125" style="477"/>
    <col min="11002" max="11009" width="0" style="477" hidden="1" customWidth="1"/>
    <col min="11010" max="11012" width="3.7109375" style="477" customWidth="1"/>
    <col min="11013" max="11013" width="12.7109375" style="477" customWidth="1"/>
    <col min="11014" max="11014" width="47.42578125" style="477" customWidth="1"/>
    <col min="11015" max="11023" width="0" style="477" hidden="1" customWidth="1"/>
    <col min="11024" max="11024" width="11.7109375" style="477" customWidth="1"/>
    <col min="11025" max="11025" width="6.42578125" style="477" bestFit="1" customWidth="1"/>
    <col min="11026" max="11026" width="11.7109375" style="477" customWidth="1"/>
    <col min="11027" max="11027" width="0" style="477" hidden="1" customWidth="1"/>
    <col min="11028" max="11028" width="3.7109375" style="477" customWidth="1"/>
    <col min="11029" max="11029" width="11.140625" style="477" bestFit="1" customWidth="1"/>
    <col min="11030" max="11257" width="10.5703125" style="477"/>
    <col min="11258" max="11265" width="0" style="477" hidden="1" customWidth="1"/>
    <col min="11266" max="11268" width="3.7109375" style="477" customWidth="1"/>
    <col min="11269" max="11269" width="12.7109375" style="477" customWidth="1"/>
    <col min="11270" max="11270" width="47.42578125" style="477" customWidth="1"/>
    <col min="11271" max="11279" width="0" style="477" hidden="1" customWidth="1"/>
    <col min="11280" max="11280" width="11.7109375" style="477" customWidth="1"/>
    <col min="11281" max="11281" width="6.42578125" style="477" bestFit="1" customWidth="1"/>
    <col min="11282" max="11282" width="11.7109375" style="477" customWidth="1"/>
    <col min="11283" max="11283" width="0" style="477" hidden="1" customWidth="1"/>
    <col min="11284" max="11284" width="3.7109375" style="477" customWidth="1"/>
    <col min="11285" max="11285" width="11.140625" style="477" bestFit="1" customWidth="1"/>
    <col min="11286" max="11513" width="10.5703125" style="477"/>
    <col min="11514" max="11521" width="0" style="477" hidden="1" customWidth="1"/>
    <col min="11522" max="11524" width="3.7109375" style="477" customWidth="1"/>
    <col min="11525" max="11525" width="12.7109375" style="477" customWidth="1"/>
    <col min="11526" max="11526" width="47.42578125" style="477" customWidth="1"/>
    <col min="11527" max="11535" width="0" style="477" hidden="1" customWidth="1"/>
    <col min="11536" max="11536" width="11.7109375" style="477" customWidth="1"/>
    <col min="11537" max="11537" width="6.42578125" style="477" bestFit="1" customWidth="1"/>
    <col min="11538" max="11538" width="11.7109375" style="477" customWidth="1"/>
    <col min="11539" max="11539" width="0" style="477" hidden="1" customWidth="1"/>
    <col min="11540" max="11540" width="3.7109375" style="477" customWidth="1"/>
    <col min="11541" max="11541" width="11.140625" style="477" bestFit="1" customWidth="1"/>
    <col min="11542" max="11769" width="10.5703125" style="477"/>
    <col min="11770" max="11777" width="0" style="477" hidden="1" customWidth="1"/>
    <col min="11778" max="11780" width="3.7109375" style="477" customWidth="1"/>
    <col min="11781" max="11781" width="12.7109375" style="477" customWidth="1"/>
    <col min="11782" max="11782" width="47.42578125" style="477" customWidth="1"/>
    <col min="11783" max="11791" width="0" style="477" hidden="1" customWidth="1"/>
    <col min="11792" max="11792" width="11.7109375" style="477" customWidth="1"/>
    <col min="11793" max="11793" width="6.42578125" style="477" bestFit="1" customWidth="1"/>
    <col min="11794" max="11794" width="11.7109375" style="477" customWidth="1"/>
    <col min="11795" max="11795" width="0" style="477" hidden="1" customWidth="1"/>
    <col min="11796" max="11796" width="3.7109375" style="477" customWidth="1"/>
    <col min="11797" max="11797" width="11.140625" style="477" bestFit="1" customWidth="1"/>
    <col min="11798" max="12025" width="10.5703125" style="477"/>
    <col min="12026" max="12033" width="0" style="477" hidden="1" customWidth="1"/>
    <col min="12034" max="12036" width="3.7109375" style="477" customWidth="1"/>
    <col min="12037" max="12037" width="12.7109375" style="477" customWidth="1"/>
    <col min="12038" max="12038" width="47.42578125" style="477" customWidth="1"/>
    <col min="12039" max="12047" width="0" style="477" hidden="1" customWidth="1"/>
    <col min="12048" max="12048" width="11.7109375" style="477" customWidth="1"/>
    <col min="12049" max="12049" width="6.42578125" style="477" bestFit="1" customWidth="1"/>
    <col min="12050" max="12050" width="11.7109375" style="477" customWidth="1"/>
    <col min="12051" max="12051" width="0" style="477" hidden="1" customWidth="1"/>
    <col min="12052" max="12052" width="3.7109375" style="477" customWidth="1"/>
    <col min="12053" max="12053" width="11.140625" style="477" bestFit="1" customWidth="1"/>
    <col min="12054" max="12281" width="10.5703125" style="477"/>
    <col min="12282" max="12289" width="0" style="477" hidden="1" customWidth="1"/>
    <col min="12290" max="12292" width="3.7109375" style="477" customWidth="1"/>
    <col min="12293" max="12293" width="12.7109375" style="477" customWidth="1"/>
    <col min="12294" max="12294" width="47.42578125" style="477" customWidth="1"/>
    <col min="12295" max="12303" width="0" style="477" hidden="1" customWidth="1"/>
    <col min="12304" max="12304" width="11.7109375" style="477" customWidth="1"/>
    <col min="12305" max="12305" width="6.42578125" style="477" bestFit="1" customWidth="1"/>
    <col min="12306" max="12306" width="11.7109375" style="477" customWidth="1"/>
    <col min="12307" max="12307" width="0" style="477" hidden="1" customWidth="1"/>
    <col min="12308" max="12308" width="3.7109375" style="477" customWidth="1"/>
    <col min="12309" max="12309" width="11.140625" style="477" bestFit="1" customWidth="1"/>
    <col min="12310" max="12537" width="10.5703125" style="477"/>
    <col min="12538" max="12545" width="0" style="477" hidden="1" customWidth="1"/>
    <col min="12546" max="12548" width="3.7109375" style="477" customWidth="1"/>
    <col min="12549" max="12549" width="12.7109375" style="477" customWidth="1"/>
    <col min="12550" max="12550" width="47.42578125" style="477" customWidth="1"/>
    <col min="12551" max="12559" width="0" style="477" hidden="1" customWidth="1"/>
    <col min="12560" max="12560" width="11.7109375" style="477" customWidth="1"/>
    <col min="12561" max="12561" width="6.42578125" style="477" bestFit="1" customWidth="1"/>
    <col min="12562" max="12562" width="11.7109375" style="477" customWidth="1"/>
    <col min="12563" max="12563" width="0" style="477" hidden="1" customWidth="1"/>
    <col min="12564" max="12564" width="3.7109375" style="477" customWidth="1"/>
    <col min="12565" max="12565" width="11.140625" style="477" bestFit="1" customWidth="1"/>
    <col min="12566" max="12793" width="10.5703125" style="477"/>
    <col min="12794" max="12801" width="0" style="477" hidden="1" customWidth="1"/>
    <col min="12802" max="12804" width="3.7109375" style="477" customWidth="1"/>
    <col min="12805" max="12805" width="12.7109375" style="477" customWidth="1"/>
    <col min="12806" max="12806" width="47.42578125" style="477" customWidth="1"/>
    <col min="12807" max="12815" width="0" style="477" hidden="1" customWidth="1"/>
    <col min="12816" max="12816" width="11.7109375" style="477" customWidth="1"/>
    <col min="12817" max="12817" width="6.42578125" style="477" bestFit="1" customWidth="1"/>
    <col min="12818" max="12818" width="11.7109375" style="477" customWidth="1"/>
    <col min="12819" max="12819" width="0" style="477" hidden="1" customWidth="1"/>
    <col min="12820" max="12820" width="3.7109375" style="477" customWidth="1"/>
    <col min="12821" max="12821" width="11.140625" style="477" bestFit="1" customWidth="1"/>
    <col min="12822" max="13049" width="10.5703125" style="477"/>
    <col min="13050" max="13057" width="0" style="477" hidden="1" customWidth="1"/>
    <col min="13058" max="13060" width="3.7109375" style="477" customWidth="1"/>
    <col min="13061" max="13061" width="12.7109375" style="477" customWidth="1"/>
    <col min="13062" max="13062" width="47.42578125" style="477" customWidth="1"/>
    <col min="13063" max="13071" width="0" style="477" hidden="1" customWidth="1"/>
    <col min="13072" max="13072" width="11.7109375" style="477" customWidth="1"/>
    <col min="13073" max="13073" width="6.42578125" style="477" bestFit="1" customWidth="1"/>
    <col min="13074" max="13074" width="11.7109375" style="477" customWidth="1"/>
    <col min="13075" max="13075" width="0" style="477" hidden="1" customWidth="1"/>
    <col min="13076" max="13076" width="3.7109375" style="477" customWidth="1"/>
    <col min="13077" max="13077" width="11.140625" style="477" bestFit="1" customWidth="1"/>
    <col min="13078" max="13305" width="10.5703125" style="477"/>
    <col min="13306" max="13313" width="0" style="477" hidden="1" customWidth="1"/>
    <col min="13314" max="13316" width="3.7109375" style="477" customWidth="1"/>
    <col min="13317" max="13317" width="12.7109375" style="477" customWidth="1"/>
    <col min="13318" max="13318" width="47.42578125" style="477" customWidth="1"/>
    <col min="13319" max="13327" width="0" style="477" hidden="1" customWidth="1"/>
    <col min="13328" max="13328" width="11.7109375" style="477" customWidth="1"/>
    <col min="13329" max="13329" width="6.42578125" style="477" bestFit="1" customWidth="1"/>
    <col min="13330" max="13330" width="11.7109375" style="477" customWidth="1"/>
    <col min="13331" max="13331" width="0" style="477" hidden="1" customWidth="1"/>
    <col min="13332" max="13332" width="3.7109375" style="477" customWidth="1"/>
    <col min="13333" max="13333" width="11.140625" style="477" bestFit="1" customWidth="1"/>
    <col min="13334" max="13561" width="10.5703125" style="477"/>
    <col min="13562" max="13569" width="0" style="477" hidden="1" customWidth="1"/>
    <col min="13570" max="13572" width="3.7109375" style="477" customWidth="1"/>
    <col min="13573" max="13573" width="12.7109375" style="477" customWidth="1"/>
    <col min="13574" max="13574" width="47.42578125" style="477" customWidth="1"/>
    <col min="13575" max="13583" width="0" style="477" hidden="1" customWidth="1"/>
    <col min="13584" max="13584" width="11.7109375" style="477" customWidth="1"/>
    <col min="13585" max="13585" width="6.42578125" style="477" bestFit="1" customWidth="1"/>
    <col min="13586" max="13586" width="11.7109375" style="477" customWidth="1"/>
    <col min="13587" max="13587" width="0" style="477" hidden="1" customWidth="1"/>
    <col min="13588" max="13588" width="3.7109375" style="477" customWidth="1"/>
    <col min="13589" max="13589" width="11.140625" style="477" bestFit="1" customWidth="1"/>
    <col min="13590" max="13817" width="10.5703125" style="477"/>
    <col min="13818" max="13825" width="0" style="477" hidden="1" customWidth="1"/>
    <col min="13826" max="13828" width="3.7109375" style="477" customWidth="1"/>
    <col min="13829" max="13829" width="12.7109375" style="477" customWidth="1"/>
    <col min="13830" max="13830" width="47.42578125" style="477" customWidth="1"/>
    <col min="13831" max="13839" width="0" style="477" hidden="1" customWidth="1"/>
    <col min="13840" max="13840" width="11.7109375" style="477" customWidth="1"/>
    <col min="13841" max="13841" width="6.42578125" style="477" bestFit="1" customWidth="1"/>
    <col min="13842" max="13842" width="11.7109375" style="477" customWidth="1"/>
    <col min="13843" max="13843" width="0" style="477" hidden="1" customWidth="1"/>
    <col min="13844" max="13844" width="3.7109375" style="477" customWidth="1"/>
    <col min="13845" max="13845" width="11.140625" style="477" bestFit="1" customWidth="1"/>
    <col min="13846" max="14073" width="10.5703125" style="477"/>
    <col min="14074" max="14081" width="0" style="477" hidden="1" customWidth="1"/>
    <col min="14082" max="14084" width="3.7109375" style="477" customWidth="1"/>
    <col min="14085" max="14085" width="12.7109375" style="477" customWidth="1"/>
    <col min="14086" max="14086" width="47.42578125" style="477" customWidth="1"/>
    <col min="14087" max="14095" width="0" style="477" hidden="1" customWidth="1"/>
    <col min="14096" max="14096" width="11.7109375" style="477" customWidth="1"/>
    <col min="14097" max="14097" width="6.42578125" style="477" bestFit="1" customWidth="1"/>
    <col min="14098" max="14098" width="11.7109375" style="477" customWidth="1"/>
    <col min="14099" max="14099" width="0" style="477" hidden="1" customWidth="1"/>
    <col min="14100" max="14100" width="3.7109375" style="477" customWidth="1"/>
    <col min="14101" max="14101" width="11.140625" style="477" bestFit="1" customWidth="1"/>
    <col min="14102" max="14329" width="10.5703125" style="477"/>
    <col min="14330" max="14337" width="0" style="477" hidden="1" customWidth="1"/>
    <col min="14338" max="14340" width="3.7109375" style="477" customWidth="1"/>
    <col min="14341" max="14341" width="12.7109375" style="477" customWidth="1"/>
    <col min="14342" max="14342" width="47.42578125" style="477" customWidth="1"/>
    <col min="14343" max="14351" width="0" style="477" hidden="1" customWidth="1"/>
    <col min="14352" max="14352" width="11.7109375" style="477" customWidth="1"/>
    <col min="14353" max="14353" width="6.42578125" style="477" bestFit="1" customWidth="1"/>
    <col min="14354" max="14354" width="11.7109375" style="477" customWidth="1"/>
    <col min="14355" max="14355" width="0" style="477" hidden="1" customWidth="1"/>
    <col min="14356" max="14356" width="3.7109375" style="477" customWidth="1"/>
    <col min="14357" max="14357" width="11.140625" style="477" bestFit="1" customWidth="1"/>
    <col min="14358" max="14585" width="10.5703125" style="477"/>
    <col min="14586" max="14593" width="0" style="477" hidden="1" customWidth="1"/>
    <col min="14594" max="14596" width="3.7109375" style="477" customWidth="1"/>
    <col min="14597" max="14597" width="12.7109375" style="477" customWidth="1"/>
    <col min="14598" max="14598" width="47.42578125" style="477" customWidth="1"/>
    <col min="14599" max="14607" width="0" style="477" hidden="1" customWidth="1"/>
    <col min="14608" max="14608" width="11.7109375" style="477" customWidth="1"/>
    <col min="14609" max="14609" width="6.42578125" style="477" bestFit="1" customWidth="1"/>
    <col min="14610" max="14610" width="11.7109375" style="477" customWidth="1"/>
    <col min="14611" max="14611" width="0" style="477" hidden="1" customWidth="1"/>
    <col min="14612" max="14612" width="3.7109375" style="477" customWidth="1"/>
    <col min="14613" max="14613" width="11.140625" style="477" bestFit="1" customWidth="1"/>
    <col min="14614" max="14841" width="10.5703125" style="477"/>
    <col min="14842" max="14849" width="0" style="477" hidden="1" customWidth="1"/>
    <col min="14850" max="14852" width="3.7109375" style="477" customWidth="1"/>
    <col min="14853" max="14853" width="12.7109375" style="477" customWidth="1"/>
    <col min="14854" max="14854" width="47.42578125" style="477" customWidth="1"/>
    <col min="14855" max="14863" width="0" style="477" hidden="1" customWidth="1"/>
    <col min="14864" max="14864" width="11.7109375" style="477" customWidth="1"/>
    <col min="14865" max="14865" width="6.42578125" style="477" bestFit="1" customWidth="1"/>
    <col min="14866" max="14866" width="11.7109375" style="477" customWidth="1"/>
    <col min="14867" max="14867" width="0" style="477" hidden="1" customWidth="1"/>
    <col min="14868" max="14868" width="3.7109375" style="477" customWidth="1"/>
    <col min="14869" max="14869" width="11.140625" style="477" bestFit="1" customWidth="1"/>
    <col min="14870" max="15097" width="10.5703125" style="477"/>
    <col min="15098" max="15105" width="0" style="477" hidden="1" customWidth="1"/>
    <col min="15106" max="15108" width="3.7109375" style="477" customWidth="1"/>
    <col min="15109" max="15109" width="12.7109375" style="477" customWidth="1"/>
    <col min="15110" max="15110" width="47.42578125" style="477" customWidth="1"/>
    <col min="15111" max="15119" width="0" style="477" hidden="1" customWidth="1"/>
    <col min="15120" max="15120" width="11.7109375" style="477" customWidth="1"/>
    <col min="15121" max="15121" width="6.42578125" style="477" bestFit="1" customWidth="1"/>
    <col min="15122" max="15122" width="11.7109375" style="477" customWidth="1"/>
    <col min="15123" max="15123" width="0" style="477" hidden="1" customWidth="1"/>
    <col min="15124" max="15124" width="3.7109375" style="477" customWidth="1"/>
    <col min="15125" max="15125" width="11.140625" style="477" bestFit="1" customWidth="1"/>
    <col min="15126" max="15353" width="10.5703125" style="477"/>
    <col min="15354" max="15361" width="0" style="477" hidden="1" customWidth="1"/>
    <col min="15362" max="15364" width="3.7109375" style="477" customWidth="1"/>
    <col min="15365" max="15365" width="12.7109375" style="477" customWidth="1"/>
    <col min="15366" max="15366" width="47.42578125" style="477" customWidth="1"/>
    <col min="15367" max="15375" width="0" style="477" hidden="1" customWidth="1"/>
    <col min="15376" max="15376" width="11.7109375" style="477" customWidth="1"/>
    <col min="15377" max="15377" width="6.42578125" style="477" bestFit="1" customWidth="1"/>
    <col min="15378" max="15378" width="11.7109375" style="477" customWidth="1"/>
    <col min="15379" max="15379" width="0" style="477" hidden="1" customWidth="1"/>
    <col min="15380" max="15380" width="3.7109375" style="477" customWidth="1"/>
    <col min="15381" max="15381" width="11.140625" style="477" bestFit="1" customWidth="1"/>
    <col min="15382" max="15609" width="10.5703125" style="477"/>
    <col min="15610" max="15617" width="0" style="477" hidden="1" customWidth="1"/>
    <col min="15618" max="15620" width="3.7109375" style="477" customWidth="1"/>
    <col min="15621" max="15621" width="12.7109375" style="477" customWidth="1"/>
    <col min="15622" max="15622" width="47.42578125" style="477" customWidth="1"/>
    <col min="15623" max="15631" width="0" style="477" hidden="1" customWidth="1"/>
    <col min="15632" max="15632" width="11.7109375" style="477" customWidth="1"/>
    <col min="15633" max="15633" width="6.42578125" style="477" bestFit="1" customWidth="1"/>
    <col min="15634" max="15634" width="11.7109375" style="477" customWidth="1"/>
    <col min="15635" max="15635" width="0" style="477" hidden="1" customWidth="1"/>
    <col min="15636" max="15636" width="3.7109375" style="477" customWidth="1"/>
    <col min="15637" max="15637" width="11.140625" style="477" bestFit="1" customWidth="1"/>
    <col min="15638" max="15865" width="10.5703125" style="477"/>
    <col min="15866" max="15873" width="0" style="477" hidden="1" customWidth="1"/>
    <col min="15874" max="15876" width="3.7109375" style="477" customWidth="1"/>
    <col min="15877" max="15877" width="12.7109375" style="477" customWidth="1"/>
    <col min="15878" max="15878" width="47.42578125" style="477" customWidth="1"/>
    <col min="15879" max="15887" width="0" style="477" hidden="1" customWidth="1"/>
    <col min="15888" max="15888" width="11.7109375" style="477" customWidth="1"/>
    <col min="15889" max="15889" width="6.42578125" style="477" bestFit="1" customWidth="1"/>
    <col min="15890" max="15890" width="11.7109375" style="477" customWidth="1"/>
    <col min="15891" max="15891" width="0" style="477" hidden="1" customWidth="1"/>
    <col min="15892" max="15892" width="3.7109375" style="477" customWidth="1"/>
    <col min="15893" max="15893" width="11.140625" style="477" bestFit="1" customWidth="1"/>
    <col min="15894" max="16121" width="10.5703125" style="477"/>
    <col min="16122" max="16129" width="0" style="477" hidden="1" customWidth="1"/>
    <col min="16130" max="16132" width="3.7109375" style="477" customWidth="1"/>
    <col min="16133" max="16133" width="12.7109375" style="477" customWidth="1"/>
    <col min="16134" max="16134" width="47.42578125" style="477" customWidth="1"/>
    <col min="16135" max="16143" width="0" style="477" hidden="1" customWidth="1"/>
    <col min="16144" max="16144" width="11.7109375" style="477" customWidth="1"/>
    <col min="16145" max="16145" width="6.42578125" style="477" bestFit="1" customWidth="1"/>
    <col min="16146" max="16146" width="11.7109375" style="477" customWidth="1"/>
    <col min="16147" max="16147" width="0" style="477" hidden="1" customWidth="1"/>
    <col min="16148" max="16148" width="3.7109375" style="477" customWidth="1"/>
    <col min="16149" max="16149" width="11.140625" style="477" bestFit="1" customWidth="1"/>
    <col min="16150" max="16384" width="10.5703125" style="477"/>
  </cols>
  <sheetData>
    <row r="1" spans="1:33" hidden="1"/>
    <row r="2" spans="1:33" hidden="1"/>
    <row r="3" spans="1:33" hidden="1"/>
    <row r="4" spans="1:33" ht="3" customHeight="1">
      <c r="J4" s="482"/>
      <c r="K4" s="482"/>
      <c r="L4" s="478"/>
      <c r="M4" s="478"/>
      <c r="N4" s="478"/>
      <c r="O4" s="485"/>
      <c r="P4" s="485"/>
      <c r="Q4" s="485"/>
      <c r="R4" s="485"/>
      <c r="S4" s="485"/>
      <c r="T4" s="485"/>
      <c r="U4" s="485"/>
      <c r="V4" s="485"/>
      <c r="W4" s="485"/>
      <c r="X4" s="485"/>
      <c r="Y4" s="485"/>
      <c r="Z4" s="478"/>
    </row>
    <row r="5" spans="1:33" ht="22.5" customHeight="1">
      <c r="J5" s="482"/>
      <c r="K5" s="482"/>
      <c r="L5" s="1227" t="s">
        <v>667</v>
      </c>
      <c r="M5" s="1227"/>
      <c r="N5" s="1227"/>
      <c r="O5" s="1227"/>
      <c r="P5" s="1227"/>
      <c r="Q5" s="1227"/>
      <c r="R5" s="1227"/>
      <c r="S5" s="1227"/>
      <c r="T5" s="1227"/>
      <c r="U5" s="580"/>
      <c r="V5" s="524"/>
      <c r="W5" s="524"/>
      <c r="X5" s="586"/>
      <c r="Y5" s="586"/>
      <c r="Z5" s="498"/>
    </row>
    <row r="6" spans="1:33" ht="3" customHeight="1">
      <c r="J6" s="482"/>
      <c r="K6" s="482"/>
      <c r="L6" s="478"/>
      <c r="M6" s="478"/>
      <c r="N6" s="478"/>
      <c r="O6" s="481"/>
      <c r="P6" s="481"/>
      <c r="Q6" s="481"/>
      <c r="R6" s="481"/>
      <c r="S6" s="481"/>
      <c r="T6" s="481"/>
      <c r="U6" s="478"/>
      <c r="V6" s="478"/>
    </row>
    <row r="7" spans="1:33" s="524" customFormat="1" ht="22.5">
      <c r="A7" s="586"/>
      <c r="B7" s="586"/>
      <c r="C7" s="586"/>
      <c r="D7" s="586"/>
      <c r="E7" s="586"/>
      <c r="F7" s="586"/>
      <c r="G7" s="592"/>
      <c r="H7" s="592"/>
      <c r="I7" s="532"/>
      <c r="J7" s="530"/>
      <c r="K7" s="530"/>
      <c r="L7" s="525"/>
      <c r="M7" s="618" t="s">
        <v>502</v>
      </c>
      <c r="N7" s="667"/>
      <c r="O7" s="1262" t="str">
        <f>IF(NameOrPr_ch="",IF(NameOrPr="","",NameOrPr),NameOrPr_ch)</f>
        <v>Комитет по тарифам и ценовой политике ЛО</v>
      </c>
      <c r="P7" s="1263"/>
      <c r="Q7" s="1263"/>
      <c r="R7" s="1263"/>
      <c r="S7" s="1263"/>
      <c r="T7" s="1264"/>
      <c r="U7" s="670"/>
      <c r="V7" s="525"/>
      <c r="AC7" s="586"/>
      <c r="AD7" s="586"/>
      <c r="AE7" s="586"/>
      <c r="AF7" s="586"/>
      <c r="AG7" s="586"/>
    </row>
    <row r="8" spans="1:33" s="492" customFormat="1" ht="18.75">
      <c r="A8" s="506"/>
      <c r="B8" s="506"/>
      <c r="C8" s="506"/>
      <c r="D8" s="506"/>
      <c r="E8" s="506"/>
      <c r="F8" s="506"/>
      <c r="G8" s="506"/>
      <c r="H8" s="506"/>
      <c r="L8" s="500"/>
      <c r="M8" s="618" t="s">
        <v>597</v>
      </c>
      <c r="N8" s="667"/>
      <c r="O8" s="1262" t="str">
        <f>IF(datePr_ch="",IF(datePr="","",datePr),datePr_ch)</f>
        <v>08.12.2021</v>
      </c>
      <c r="P8" s="1263"/>
      <c r="Q8" s="1263"/>
      <c r="R8" s="1263"/>
      <c r="S8" s="1263"/>
      <c r="T8" s="1264"/>
      <c r="U8" s="668"/>
      <c r="V8" s="487"/>
      <c r="AC8" s="506"/>
      <c r="AD8" s="506"/>
      <c r="AE8" s="506"/>
      <c r="AF8" s="506"/>
      <c r="AG8" s="506"/>
    </row>
    <row r="9" spans="1:33" s="492" customFormat="1" ht="18.75">
      <c r="A9" s="506"/>
      <c r="B9" s="506"/>
      <c r="C9" s="506"/>
      <c r="D9" s="506"/>
      <c r="E9" s="506"/>
      <c r="F9" s="506"/>
      <c r="G9" s="506"/>
      <c r="H9" s="506"/>
      <c r="L9" s="553"/>
      <c r="M9" s="618" t="s">
        <v>596</v>
      </c>
      <c r="N9" s="667"/>
      <c r="O9" s="1262" t="str">
        <f>IF(numberPr_ch="",IF(numberPr="","",numberPr),numberPr_ch)</f>
        <v>№318-п от 08.12.2021 г.; №555-п от 20.12.2021 г.</v>
      </c>
      <c r="P9" s="1263"/>
      <c r="Q9" s="1263"/>
      <c r="R9" s="1263"/>
      <c r="S9" s="1263"/>
      <c r="T9" s="1264"/>
      <c r="U9" s="668"/>
      <c r="V9" s="487"/>
      <c r="AC9" s="506"/>
      <c r="AD9" s="506"/>
      <c r="AE9" s="506"/>
      <c r="AF9" s="506"/>
      <c r="AG9" s="506"/>
    </row>
    <row r="10" spans="1:33" s="492" customFormat="1" ht="18.75">
      <c r="A10" s="506"/>
      <c r="B10" s="506"/>
      <c r="C10" s="506"/>
      <c r="D10" s="506"/>
      <c r="E10" s="506"/>
      <c r="F10" s="506"/>
      <c r="G10" s="506"/>
      <c r="H10" s="506"/>
      <c r="L10" s="553"/>
      <c r="M10" s="618" t="s">
        <v>501</v>
      </c>
      <c r="N10" s="667"/>
      <c r="O10" s="1262" t="str">
        <f>IF(IstPub_ch="",IF(IstPub="","",IstPub),IstPub_ch)</f>
        <v>http://bptr.lenreg.ru</v>
      </c>
      <c r="P10" s="1263"/>
      <c r="Q10" s="1263"/>
      <c r="R10" s="1263"/>
      <c r="S10" s="1263"/>
      <c r="T10" s="1264"/>
      <c r="U10" s="668"/>
      <c r="V10" s="487"/>
      <c r="AC10" s="506"/>
      <c r="AD10" s="506"/>
      <c r="AE10" s="506"/>
      <c r="AF10" s="506"/>
      <c r="AG10" s="506"/>
    </row>
    <row r="11" spans="1:33" s="492" customFormat="1" ht="11.25" hidden="1">
      <c r="A11" s="506"/>
      <c r="B11" s="506"/>
      <c r="C11" s="506"/>
      <c r="D11" s="506"/>
      <c r="E11" s="506"/>
      <c r="F11" s="506"/>
      <c r="G11" s="506"/>
      <c r="H11" s="506"/>
      <c r="L11" s="553"/>
      <c r="M11" s="553"/>
      <c r="N11" s="567"/>
      <c r="O11" s="583"/>
      <c r="P11" s="583"/>
      <c r="Q11" s="583"/>
      <c r="R11" s="583"/>
      <c r="S11" s="583"/>
      <c r="T11" s="583"/>
      <c r="U11" s="487"/>
      <c r="V11" s="487"/>
      <c r="Z11" s="504" t="s">
        <v>373</v>
      </c>
      <c r="AC11" s="506"/>
      <c r="AD11" s="506"/>
      <c r="AE11" s="506"/>
      <c r="AF11" s="506"/>
      <c r="AG11" s="506"/>
    </row>
    <row r="12" spans="1:33">
      <c r="J12" s="482"/>
      <c r="K12" s="482"/>
      <c r="L12" s="478"/>
      <c r="M12" s="478"/>
      <c r="N12" s="478"/>
      <c r="O12" s="1258"/>
      <c r="P12" s="1258"/>
      <c r="Q12" s="1258"/>
      <c r="R12" s="1258"/>
      <c r="S12" s="1258"/>
      <c r="T12" s="1258"/>
      <c r="U12" s="1258"/>
      <c r="V12" s="1258"/>
      <c r="W12" s="1258"/>
      <c r="X12" s="1258"/>
      <c r="Y12" s="1258"/>
      <c r="Z12" s="1258"/>
    </row>
    <row r="13" spans="1:33" ht="14.25" customHeight="1">
      <c r="J13" s="482"/>
      <c r="K13" s="482"/>
      <c r="L13" s="1240" t="s">
        <v>454</v>
      </c>
      <c r="M13" s="1240"/>
      <c r="N13" s="1240"/>
      <c r="O13" s="1240"/>
      <c r="P13" s="1240"/>
      <c r="Q13" s="1240"/>
      <c r="R13" s="1240"/>
      <c r="S13" s="1240"/>
      <c r="T13" s="1240"/>
      <c r="U13" s="1240"/>
      <c r="V13" s="1240"/>
      <c r="W13" s="1240"/>
      <c r="X13" s="1240"/>
      <c r="Y13" s="1240"/>
      <c r="Z13" s="1240"/>
      <c r="AA13" s="1240"/>
      <c r="AB13" s="1161" t="s">
        <v>455</v>
      </c>
    </row>
    <row r="14" spans="1:33" ht="14.25" customHeight="1">
      <c r="J14" s="482"/>
      <c r="K14" s="482"/>
      <c r="L14" s="1240" t="s">
        <v>92</v>
      </c>
      <c r="M14" s="1240" t="s">
        <v>640</v>
      </c>
      <c r="N14" s="579"/>
      <c r="O14" s="1161" t="s">
        <v>642</v>
      </c>
      <c r="P14" s="1161"/>
      <c r="Q14" s="1161"/>
      <c r="R14" s="1161"/>
      <c r="S14" s="1161"/>
      <c r="T14" s="1161"/>
      <c r="U14" s="1161"/>
      <c r="V14" s="1161"/>
      <c r="W14" s="1161"/>
      <c r="X14" s="1161"/>
      <c r="Y14" s="1161"/>
      <c r="Z14" s="1240" t="s">
        <v>341</v>
      </c>
      <c r="AA14" s="1257" t="s">
        <v>275</v>
      </c>
      <c r="AB14" s="1161"/>
    </row>
    <row r="15" spans="1:33" s="524" customFormat="1" ht="14.25" customHeight="1">
      <c r="A15" s="586"/>
      <c r="B15" s="586"/>
      <c r="C15" s="586"/>
      <c r="D15" s="586"/>
      <c r="E15" s="586"/>
      <c r="F15" s="586"/>
      <c r="G15" s="592"/>
      <c r="H15" s="592"/>
      <c r="I15" s="532"/>
      <c r="J15" s="530"/>
      <c r="K15" s="530"/>
      <c r="L15" s="1240"/>
      <c r="M15" s="1240"/>
      <c r="N15" s="579"/>
      <c r="O15" s="1271" t="s">
        <v>668</v>
      </c>
      <c r="P15" s="1271" t="s">
        <v>621</v>
      </c>
      <c r="Q15" s="1271" t="s">
        <v>622</v>
      </c>
      <c r="R15" s="1271" t="s">
        <v>271</v>
      </c>
      <c r="S15" s="1271"/>
      <c r="T15" s="1271" t="s">
        <v>271</v>
      </c>
      <c r="U15" s="1271"/>
      <c r="V15" s="653"/>
      <c r="W15" s="1270" t="s">
        <v>655</v>
      </c>
      <c r="X15" s="1270"/>
      <c r="Y15" s="1270"/>
      <c r="Z15" s="1240"/>
      <c r="AA15" s="1257"/>
      <c r="AB15" s="1161"/>
      <c r="AC15" s="586"/>
      <c r="AD15" s="586"/>
      <c r="AE15" s="586"/>
      <c r="AF15" s="586"/>
      <c r="AG15" s="586"/>
    </row>
    <row r="16" spans="1:33" ht="56.25" customHeight="1">
      <c r="J16" s="482"/>
      <c r="K16" s="482"/>
      <c r="L16" s="1240"/>
      <c r="M16" s="1240"/>
      <c r="N16" s="579"/>
      <c r="O16" s="1271"/>
      <c r="P16" s="1271"/>
      <c r="Q16" s="1271"/>
      <c r="R16" s="536" t="s">
        <v>623</v>
      </c>
      <c r="S16" s="536" t="s">
        <v>624</v>
      </c>
      <c r="T16" s="536" t="s">
        <v>625</v>
      </c>
      <c r="U16" s="536" t="s">
        <v>626</v>
      </c>
      <c r="V16" s="536"/>
      <c r="W16" s="537" t="s">
        <v>274</v>
      </c>
      <c r="X16" s="1267" t="s">
        <v>273</v>
      </c>
      <c r="Y16" s="1267"/>
      <c r="Z16" s="1240"/>
      <c r="AA16" s="1257"/>
      <c r="AB16" s="1161"/>
    </row>
    <row r="17" spans="1:33">
      <c r="J17" s="482"/>
      <c r="K17" s="490">
        <v>1</v>
      </c>
      <c r="L17" s="479" t="s">
        <v>93</v>
      </c>
      <c r="M17" s="479" t="s">
        <v>49</v>
      </c>
      <c r="N17" s="497" t="s">
        <v>49</v>
      </c>
      <c r="O17" s="488">
        <f ca="1">OFFSET(O17,0,-1)+1</f>
        <v>3</v>
      </c>
      <c r="P17" s="488">
        <f t="shared" ref="P17:W17" ca="1" si="0">OFFSET(P17,0,-1)+1</f>
        <v>4</v>
      </c>
      <c r="Q17" s="488">
        <f t="shared" ca="1" si="0"/>
        <v>5</v>
      </c>
      <c r="R17" s="488">
        <f t="shared" ca="1" si="0"/>
        <v>6</v>
      </c>
      <c r="S17" s="488">
        <f t="shared" ca="1" si="0"/>
        <v>7</v>
      </c>
      <c r="T17" s="488">
        <f t="shared" ca="1" si="0"/>
        <v>8</v>
      </c>
      <c r="U17" s="488">
        <f t="shared" ca="1" si="0"/>
        <v>9</v>
      </c>
      <c r="V17" s="496">
        <f ca="1">OFFSET(V17,0,-1)</f>
        <v>9</v>
      </c>
      <c r="W17" s="488">
        <f t="shared" ca="1" si="0"/>
        <v>10</v>
      </c>
      <c r="X17" s="1229">
        <f ca="1">OFFSET(X17,0,-1)+1</f>
        <v>11</v>
      </c>
      <c r="Y17" s="1229"/>
      <c r="Z17" s="488">
        <f ca="1">OFFSET(Z17,0,-2)+1</f>
        <v>12</v>
      </c>
      <c r="AB17" s="488">
        <f ca="1">OFFSET(AB17,0,-2)+1</f>
        <v>13</v>
      </c>
    </row>
    <row r="18" spans="1:33" ht="22.5">
      <c r="A18" s="1213">
        <v>1</v>
      </c>
      <c r="B18" s="1054"/>
      <c r="C18" s="1054"/>
      <c r="D18" s="1054"/>
      <c r="E18" s="1055"/>
      <c r="F18" s="1056"/>
      <c r="G18" s="1054"/>
      <c r="H18" s="1054"/>
      <c r="I18" s="1042"/>
      <c r="J18" s="1047"/>
      <c r="K18" s="1047"/>
      <c r="L18" s="594">
        <f>mergeValue(A18)</f>
        <v>1</v>
      </c>
      <c r="M18" s="642" t="s">
        <v>20</v>
      </c>
      <c r="N18" s="581"/>
      <c r="O18" s="1259"/>
      <c r="P18" s="1259"/>
      <c r="Q18" s="1259"/>
      <c r="R18" s="1259"/>
      <c r="S18" s="1259"/>
      <c r="T18" s="1259"/>
      <c r="U18" s="1259"/>
      <c r="V18" s="1259"/>
      <c r="W18" s="1259"/>
      <c r="X18" s="1259"/>
      <c r="Y18" s="1259"/>
      <c r="Z18" s="1259"/>
      <c r="AA18" s="1259"/>
      <c r="AB18" s="631" t="s">
        <v>476</v>
      </c>
    </row>
    <row r="19" spans="1:33" ht="22.5">
      <c r="A19" s="1213"/>
      <c r="B19" s="1213">
        <v>1</v>
      </c>
      <c r="C19" s="1054"/>
      <c r="D19" s="1054"/>
      <c r="E19" s="1056"/>
      <c r="F19" s="1056"/>
      <c r="G19" s="1054"/>
      <c r="H19" s="1054"/>
      <c r="I19" s="1049"/>
      <c r="J19" s="1044"/>
      <c r="K19" s="1043"/>
      <c r="L19" s="594" t="str">
        <f>mergeValue(A19) &amp;"."&amp; mergeValue(B19)</f>
        <v>1.1</v>
      </c>
      <c r="M19" s="547" t="s">
        <v>16</v>
      </c>
      <c r="N19" s="581"/>
      <c r="O19" s="1259"/>
      <c r="P19" s="1259"/>
      <c r="Q19" s="1259"/>
      <c r="R19" s="1259"/>
      <c r="S19" s="1259"/>
      <c r="T19" s="1259"/>
      <c r="U19" s="1259"/>
      <c r="V19" s="1259"/>
      <c r="W19" s="1259"/>
      <c r="X19" s="1259"/>
      <c r="Y19" s="1259"/>
      <c r="Z19" s="1259"/>
      <c r="AA19" s="1259"/>
      <c r="AB19" s="631" t="s">
        <v>477</v>
      </c>
    </row>
    <row r="20" spans="1:33" ht="22.5">
      <c r="A20" s="1213"/>
      <c r="B20" s="1213"/>
      <c r="C20" s="1213">
        <v>1</v>
      </c>
      <c r="D20" s="1054"/>
      <c r="E20" s="1056"/>
      <c r="F20" s="1056"/>
      <c r="G20" s="1054"/>
      <c r="H20" s="1054"/>
      <c r="I20" s="1049"/>
      <c r="J20" s="1044"/>
      <c r="K20" s="1043"/>
      <c r="L20" s="594" t="str">
        <f>mergeValue(A20) &amp;"."&amp; mergeValue(B20)&amp;"."&amp; mergeValue(C20)</f>
        <v>1.1.1</v>
      </c>
      <c r="M20" s="548" t="s">
        <v>7</v>
      </c>
      <c r="N20" s="581"/>
      <c r="O20" s="1259"/>
      <c r="P20" s="1259"/>
      <c r="Q20" s="1259"/>
      <c r="R20" s="1259"/>
      <c r="S20" s="1259"/>
      <c r="T20" s="1259"/>
      <c r="U20" s="1259"/>
      <c r="V20" s="1259"/>
      <c r="W20" s="1259"/>
      <c r="X20" s="1259"/>
      <c r="Y20" s="1259"/>
      <c r="Z20" s="1259"/>
      <c r="AA20" s="1259"/>
      <c r="AB20" s="631" t="s">
        <v>634</v>
      </c>
    </row>
    <row r="21" spans="1:33" ht="22.5">
      <c r="A21" s="1213"/>
      <c r="B21" s="1213"/>
      <c r="C21" s="1213"/>
      <c r="D21" s="1213">
        <v>1</v>
      </c>
      <c r="E21" s="1056"/>
      <c r="F21" s="1056"/>
      <c r="G21" s="1054"/>
      <c r="H21" s="1054"/>
      <c r="I21" s="1049"/>
      <c r="J21" s="1044"/>
      <c r="K21" s="1043"/>
      <c r="L21" s="594" t="str">
        <f>mergeValue(A21) &amp;"."&amp; mergeValue(B21)&amp;"."&amp; mergeValue(C21)&amp;"."&amp; mergeValue(D21)</f>
        <v>1.1.1.1</v>
      </c>
      <c r="M21" s="549" t="s">
        <v>22</v>
      </c>
      <c r="N21" s="581"/>
      <c r="O21" s="1259"/>
      <c r="P21" s="1259"/>
      <c r="Q21" s="1259"/>
      <c r="R21" s="1259"/>
      <c r="S21" s="1259"/>
      <c r="T21" s="1259"/>
      <c r="U21" s="1259"/>
      <c r="V21" s="1259"/>
      <c r="W21" s="1259"/>
      <c r="X21" s="1259"/>
      <c r="Y21" s="1259"/>
      <c r="Z21" s="1259"/>
      <c r="AA21" s="1259"/>
      <c r="AB21" s="631" t="s">
        <v>635</v>
      </c>
    </row>
    <row r="22" spans="1:33" ht="0.2" customHeight="1">
      <c r="A22" s="1213"/>
      <c r="B22" s="1213"/>
      <c r="C22" s="1213"/>
      <c r="D22" s="1213"/>
      <c r="E22" s="1213">
        <v>1</v>
      </c>
      <c r="F22" s="1056"/>
      <c r="G22" s="1054"/>
      <c r="H22" s="1054"/>
      <c r="I22" s="1048"/>
      <c r="J22" s="1044"/>
      <c r="K22" s="1043"/>
      <c r="L22" s="594"/>
      <c r="M22" s="555"/>
      <c r="N22" s="582"/>
      <c r="O22" s="632"/>
      <c r="P22" s="632"/>
      <c r="Q22" s="632"/>
      <c r="R22" s="632"/>
      <c r="S22" s="632"/>
      <c r="T22" s="632"/>
      <c r="U22" s="632"/>
      <c r="V22" s="632"/>
      <c r="W22" s="632"/>
      <c r="X22" s="632"/>
      <c r="Y22" s="632"/>
      <c r="Z22" s="632"/>
      <c r="AA22" s="509"/>
      <c r="AB22" s="631"/>
    </row>
    <row r="23" spans="1:33" ht="90">
      <c r="A23" s="1213"/>
      <c r="B23" s="1213"/>
      <c r="C23" s="1213"/>
      <c r="D23" s="1213"/>
      <c r="E23" s="1213"/>
      <c r="F23" s="1213">
        <v>1</v>
      </c>
      <c r="G23" s="1054"/>
      <c r="H23" s="1054"/>
      <c r="I23" s="1268"/>
      <c r="J23" s="1044"/>
      <c r="K23" s="1043"/>
      <c r="L23" s="594" t="str">
        <f>mergeValue(A23) &amp;"."&amp; mergeValue(B23)&amp;"."&amp; mergeValue(C23)&amp;"."&amp; mergeValue(D23)&amp;"."&amp; mergeValue(F23)</f>
        <v>1.1.1.1.1</v>
      </c>
      <c r="M23" s="556" t="s">
        <v>10</v>
      </c>
      <c r="N23" s="582"/>
      <c r="O23" s="1216"/>
      <c r="P23" s="1217"/>
      <c r="Q23" s="1217"/>
      <c r="R23" s="1217"/>
      <c r="S23" s="1217"/>
      <c r="T23" s="1217"/>
      <c r="U23" s="1217"/>
      <c r="V23" s="1217"/>
      <c r="W23" s="1217"/>
      <c r="X23" s="1217"/>
      <c r="Y23" s="1217"/>
      <c r="Z23" s="1217"/>
      <c r="AA23" s="1218"/>
      <c r="AB23" s="631" t="s">
        <v>636</v>
      </c>
      <c r="AD23" s="505" t="str">
        <f>strCheckUnique(AE23:AE28)</f>
        <v/>
      </c>
      <c r="AF23" s="505"/>
    </row>
    <row r="24" spans="1:33" ht="135">
      <c r="A24" s="1213"/>
      <c r="B24" s="1213"/>
      <c r="C24" s="1213"/>
      <c r="D24" s="1213"/>
      <c r="E24" s="1213"/>
      <c r="F24" s="1213"/>
      <c r="G24" s="1213">
        <v>1</v>
      </c>
      <c r="H24" s="1054"/>
      <c r="I24" s="1268"/>
      <c r="J24" s="1269"/>
      <c r="K24" s="1050"/>
      <c r="L24" s="594" t="str">
        <f>mergeValue(A24) &amp;"."&amp; mergeValue(B24)&amp;"."&amp; mergeValue(C24)&amp;"."&amp; mergeValue(D24)&amp;"."&amp; mergeValue(F24)&amp;"."&amp; mergeValue(G24)</f>
        <v>1.1.1.1.1.1</v>
      </c>
      <c r="M24" s="1070" t="s">
        <v>651</v>
      </c>
      <c r="N24" s="647"/>
      <c r="O24" s="563"/>
      <c r="P24" s="563"/>
      <c r="Q24" s="563"/>
      <c r="R24" s="494"/>
      <c r="S24" s="1096"/>
      <c r="T24" s="494"/>
      <c r="U24" s="1096"/>
      <c r="V24" s="585" t="str">
        <f>W24 &amp; "-" &amp; Y24</f>
        <v>-</v>
      </c>
      <c r="W24" s="1248"/>
      <c r="X24" s="1220" t="s">
        <v>84</v>
      </c>
      <c r="Y24" s="1248"/>
      <c r="Z24" s="1220" t="s">
        <v>85</v>
      </c>
      <c r="AA24" s="538"/>
      <c r="AB24" s="631" t="s">
        <v>669</v>
      </c>
      <c r="AC24" s="501" t="str">
        <f>strCheckDate(O24:AA24)</f>
        <v/>
      </c>
      <c r="AD24" s="505"/>
      <c r="AE24" s="505" t="str">
        <f>IF(M24="","",M24 )</f>
        <v>горячая вода в системе централизованного теплоснабжения на горячее водоснабжение</v>
      </c>
      <c r="AF24" s="505"/>
      <c r="AG24" s="505"/>
    </row>
    <row r="25" spans="1:33" ht="99" customHeight="1">
      <c r="A25" s="1213"/>
      <c r="B25" s="1213"/>
      <c r="C25" s="1213"/>
      <c r="D25" s="1213"/>
      <c r="E25" s="1213"/>
      <c r="F25" s="1213"/>
      <c r="G25" s="1213"/>
      <c r="H25" s="1054">
        <v>1</v>
      </c>
      <c r="I25" s="1268"/>
      <c r="J25" s="1269"/>
      <c r="K25" s="1050"/>
      <c r="L25" s="594" t="str">
        <f>mergeValue(A25) &amp;"."&amp; mergeValue(B25)&amp;"."&amp; mergeValue(C25)&amp;"."&amp; mergeValue(D25)&amp;"."&amp; mergeValue(F25)&amp;"."&amp; mergeValue(G25)&amp;"."&amp; mergeValue(H25)</f>
        <v>1.1.1.1.1.1.1</v>
      </c>
      <c r="M25" s="1072"/>
      <c r="N25" s="495"/>
      <c r="O25" s="563"/>
      <c r="P25" s="563"/>
      <c r="Q25" s="563"/>
      <c r="R25" s="494"/>
      <c r="S25" s="1096"/>
      <c r="T25" s="494"/>
      <c r="U25" s="1096"/>
      <c r="V25" s="585" t="str">
        <f>W25 &amp; "-" &amp; Y25</f>
        <v>-</v>
      </c>
      <c r="W25" s="1248"/>
      <c r="X25" s="1220"/>
      <c r="Y25" s="1248"/>
      <c r="Z25" s="1220"/>
      <c r="AA25" s="671"/>
      <c r="AB25" s="1230" t="s">
        <v>670</v>
      </c>
      <c r="AC25" s="501" t="str">
        <f>strCheckDate(O25:AA25)</f>
        <v/>
      </c>
      <c r="AF25" s="505"/>
    </row>
    <row r="26" spans="1:33" ht="14.25" hidden="1" customHeight="1">
      <c r="A26" s="1213"/>
      <c r="B26" s="1213"/>
      <c r="C26" s="1213"/>
      <c r="D26" s="1213"/>
      <c r="E26" s="1213"/>
      <c r="F26" s="1213"/>
      <c r="G26" s="1213"/>
      <c r="H26" s="1054"/>
      <c r="I26" s="1268"/>
      <c r="J26" s="1269"/>
      <c r="K26" s="1050"/>
      <c r="L26" s="601"/>
      <c r="M26" s="647"/>
      <c r="N26" s="647"/>
      <c r="O26" s="563"/>
      <c r="P26" s="494"/>
      <c r="Q26" s="494"/>
      <c r="R26" s="494"/>
      <c r="S26" s="494"/>
      <c r="T26" s="494"/>
      <c r="U26" s="560"/>
      <c r="V26" s="585"/>
      <c r="W26" s="1219"/>
      <c r="X26" s="1220"/>
      <c r="Y26" s="1219"/>
      <c r="Z26" s="1220"/>
      <c r="AA26" s="538"/>
      <c r="AB26" s="1231"/>
      <c r="AF26" s="505">
        <f ca="1">OFFSET(AF26,-1,0)</f>
        <v>0</v>
      </c>
    </row>
    <row r="27" spans="1:33" s="476" customFormat="1" ht="15" customHeight="1">
      <c r="A27" s="1213"/>
      <c r="B27" s="1213"/>
      <c r="C27" s="1213"/>
      <c r="D27" s="1213"/>
      <c r="E27" s="1213"/>
      <c r="F27" s="1213"/>
      <c r="G27" s="1213"/>
      <c r="H27" s="1054"/>
      <c r="I27" s="1268"/>
      <c r="J27" s="1269"/>
      <c r="K27" s="1051"/>
      <c r="L27" s="539"/>
      <c r="M27" s="558" t="s">
        <v>41</v>
      </c>
      <c r="N27" s="552"/>
      <c r="O27" s="546"/>
      <c r="P27" s="546"/>
      <c r="Q27" s="546"/>
      <c r="R27" s="546"/>
      <c r="S27" s="546"/>
      <c r="T27" s="546"/>
      <c r="U27" s="546"/>
      <c r="V27" s="546"/>
      <c r="W27" s="564"/>
      <c r="X27" s="565"/>
      <c r="Y27" s="564"/>
      <c r="Z27" s="552"/>
      <c r="AA27" s="561"/>
      <c r="AB27" s="1232"/>
      <c r="AC27" s="502"/>
      <c r="AD27" s="502"/>
      <c r="AE27" s="502"/>
      <c r="AF27" s="502"/>
      <c r="AG27" s="502"/>
    </row>
    <row r="28" spans="1:33" s="476" customFormat="1" ht="15" customHeight="1">
      <c r="A28" s="1213"/>
      <c r="B28" s="1213"/>
      <c r="C28" s="1213"/>
      <c r="D28" s="1213"/>
      <c r="E28" s="1213"/>
      <c r="F28" s="1213"/>
      <c r="G28" s="1054"/>
      <c r="H28" s="1054"/>
      <c r="I28" s="1268"/>
      <c r="J28" s="1052"/>
      <c r="K28" s="1051"/>
      <c r="L28" s="539"/>
      <c r="M28" s="557" t="s">
        <v>25</v>
      </c>
      <c r="N28" s="558"/>
      <c r="O28" s="558"/>
      <c r="P28" s="558"/>
      <c r="Q28" s="558"/>
      <c r="R28" s="558"/>
      <c r="S28" s="558"/>
      <c r="T28" s="558"/>
      <c r="U28" s="558"/>
      <c r="V28" s="558"/>
      <c r="W28" s="558"/>
      <c r="X28" s="558"/>
      <c r="Y28" s="558"/>
      <c r="Z28" s="558"/>
      <c r="AA28" s="558"/>
      <c r="AB28" s="561"/>
      <c r="AC28" s="502"/>
      <c r="AD28" s="502"/>
      <c r="AE28" s="502"/>
      <c r="AF28" s="502"/>
      <c r="AG28" s="502"/>
    </row>
    <row r="29" spans="1:33" s="476" customFormat="1" ht="15" customHeight="1">
      <c r="A29" s="1213"/>
      <c r="B29" s="1213"/>
      <c r="C29" s="1213"/>
      <c r="D29" s="1213"/>
      <c r="E29" s="1213"/>
      <c r="F29" s="1057"/>
      <c r="G29" s="1054"/>
      <c r="H29" s="1054"/>
      <c r="I29" s="1048"/>
      <c r="J29" s="1046"/>
      <c r="K29" s="1051"/>
      <c r="L29" s="539"/>
      <c r="M29" s="552" t="s">
        <v>11</v>
      </c>
      <c r="N29" s="551"/>
      <c r="O29" s="546"/>
      <c r="P29" s="546"/>
      <c r="Q29" s="546"/>
      <c r="R29" s="546"/>
      <c r="S29" s="546"/>
      <c r="T29" s="546"/>
      <c r="U29" s="546"/>
      <c r="V29" s="546"/>
      <c r="W29" s="574"/>
      <c r="X29" s="565"/>
      <c r="Y29" s="564"/>
      <c r="Z29" s="551"/>
      <c r="AA29" s="565"/>
      <c r="AB29" s="561"/>
      <c r="AC29" s="502"/>
      <c r="AD29" s="502"/>
      <c r="AE29" s="502"/>
      <c r="AF29" s="502"/>
      <c r="AG29" s="502"/>
    </row>
    <row r="30" spans="1:33" s="476" customFormat="1" ht="14.25" hidden="1" customHeight="1">
      <c r="A30" s="1213"/>
      <c r="B30" s="1213"/>
      <c r="C30" s="1213"/>
      <c r="D30" s="1056"/>
      <c r="E30" s="1057"/>
      <c r="F30" s="1057"/>
      <c r="G30" s="1054"/>
      <c r="H30" s="1054"/>
      <c r="I30" s="1053"/>
      <c r="J30" s="1046"/>
      <c r="K30" s="1042"/>
      <c r="L30" s="539"/>
      <c r="M30" s="552"/>
      <c r="N30" s="552"/>
      <c r="O30" s="552"/>
      <c r="P30" s="552"/>
      <c r="Q30" s="552"/>
      <c r="R30" s="552"/>
      <c r="S30" s="552"/>
      <c r="T30" s="552"/>
      <c r="U30" s="552"/>
      <c r="V30" s="552"/>
      <c r="W30" s="552"/>
      <c r="X30" s="552"/>
      <c r="Y30" s="552"/>
      <c r="Z30" s="552"/>
      <c r="AA30" s="552"/>
      <c r="AB30" s="561"/>
      <c r="AC30" s="502"/>
      <c r="AD30" s="502"/>
      <c r="AE30" s="502"/>
      <c r="AF30" s="502"/>
      <c r="AG30" s="502"/>
    </row>
    <row r="31" spans="1:33" s="990" customFormat="1">
      <c r="A31" s="1213"/>
      <c r="B31" s="1213"/>
      <c r="C31" s="1213"/>
      <c r="D31" s="1058"/>
      <c r="E31" s="1058"/>
      <c r="F31" s="1058"/>
      <c r="G31" s="1059"/>
      <c r="H31" s="1058"/>
      <c r="I31" s="1051"/>
      <c r="J31" s="1046"/>
      <c r="K31" s="1051"/>
      <c r="L31" s="689"/>
      <c r="M31" s="1041" t="s">
        <v>17</v>
      </c>
      <c r="N31" s="1002"/>
      <c r="O31" s="1002"/>
      <c r="P31" s="1002"/>
      <c r="Q31" s="1002"/>
      <c r="R31" s="1002"/>
      <c r="S31" s="1002"/>
      <c r="T31" s="1002"/>
      <c r="U31" s="1002"/>
      <c r="V31" s="1002"/>
      <c r="W31" s="1002"/>
      <c r="X31" s="1002"/>
      <c r="Y31" s="1002"/>
      <c r="Z31" s="1002"/>
      <c r="AA31" s="1002"/>
      <c r="AB31" s="763"/>
      <c r="AC31" s="1011"/>
      <c r="AD31" s="1011"/>
      <c r="AE31" s="1011"/>
      <c r="AF31" s="1011"/>
      <c r="AG31" s="1011"/>
    </row>
    <row r="32" spans="1:33" s="476" customFormat="1" ht="15" customHeight="1">
      <c r="A32" s="1213"/>
      <c r="B32" s="1213"/>
      <c r="C32" s="1058"/>
      <c r="D32" s="1058"/>
      <c r="E32" s="1058"/>
      <c r="F32" s="1058"/>
      <c r="G32" s="1059"/>
      <c r="H32" s="1058"/>
      <c r="I32" s="1051"/>
      <c r="J32" s="1046"/>
      <c r="K32" s="1051"/>
      <c r="L32" s="539"/>
      <c r="M32" s="550" t="s">
        <v>18</v>
      </c>
      <c r="N32" s="550"/>
      <c r="O32" s="546"/>
      <c r="P32" s="546"/>
      <c r="Q32" s="546"/>
      <c r="R32" s="546"/>
      <c r="S32" s="546"/>
      <c r="T32" s="546"/>
      <c r="U32" s="546"/>
      <c r="V32" s="546"/>
      <c r="W32" s="574"/>
      <c r="X32" s="565"/>
      <c r="Y32" s="564"/>
      <c r="Z32" s="550"/>
      <c r="AA32" s="565"/>
      <c r="AB32" s="561"/>
      <c r="AC32" s="502"/>
      <c r="AD32" s="502"/>
      <c r="AE32" s="502"/>
      <c r="AF32" s="502"/>
      <c r="AG32" s="502"/>
    </row>
    <row r="33" spans="1:33" s="476" customFormat="1" ht="15" customHeight="1">
      <c r="A33" s="1213"/>
      <c r="B33" s="1058"/>
      <c r="C33" s="1058"/>
      <c r="D33" s="1058"/>
      <c r="E33" s="1058"/>
      <c r="F33" s="1058"/>
      <c r="G33" s="1059"/>
      <c r="H33" s="1058"/>
      <c r="I33" s="1051"/>
      <c r="J33" s="1046"/>
      <c r="K33" s="1051"/>
      <c r="L33" s="539"/>
      <c r="M33" s="559" t="s">
        <v>19</v>
      </c>
      <c r="N33" s="550"/>
      <c r="O33" s="546"/>
      <c r="P33" s="546"/>
      <c r="Q33" s="546"/>
      <c r="R33" s="546"/>
      <c r="S33" s="546"/>
      <c r="T33" s="546"/>
      <c r="U33" s="546"/>
      <c r="V33" s="546"/>
      <c r="W33" s="574"/>
      <c r="X33" s="565"/>
      <c r="Y33" s="564"/>
      <c r="Z33" s="550"/>
      <c r="AA33" s="565"/>
      <c r="AB33" s="561"/>
      <c r="AC33" s="502"/>
      <c r="AD33" s="502"/>
      <c r="AE33" s="502"/>
      <c r="AF33" s="502"/>
      <c r="AG33" s="502"/>
    </row>
    <row r="34" spans="1:33" s="476" customFormat="1" ht="15" customHeight="1">
      <c r="A34" s="1053"/>
      <c r="B34" s="1053"/>
      <c r="C34" s="1053"/>
      <c r="D34" s="1053"/>
      <c r="E34" s="1053"/>
      <c r="F34" s="1053"/>
      <c r="G34" s="1060"/>
      <c r="H34" s="1053"/>
      <c r="I34" s="1045"/>
      <c r="J34" s="1046"/>
      <c r="K34" s="1042"/>
      <c r="L34" s="539"/>
      <c r="M34" s="566" t="s">
        <v>309</v>
      </c>
      <c r="N34" s="550"/>
      <c r="O34" s="546"/>
      <c r="P34" s="546"/>
      <c r="Q34" s="546"/>
      <c r="R34" s="546"/>
      <c r="S34" s="546"/>
      <c r="T34" s="546"/>
      <c r="U34" s="546"/>
      <c r="V34" s="546"/>
      <c r="W34" s="574"/>
      <c r="X34" s="565"/>
      <c r="Y34" s="564"/>
      <c r="Z34" s="550"/>
      <c r="AA34" s="565"/>
      <c r="AB34" s="561"/>
      <c r="AC34" s="502"/>
      <c r="AD34" s="502"/>
      <c r="AE34" s="502"/>
      <c r="AF34" s="502"/>
      <c r="AG34" s="502"/>
    </row>
    <row r="35" spans="1:33" ht="3" customHeight="1">
      <c r="L35" s="486"/>
      <c r="M35" s="486"/>
      <c r="N35" s="486"/>
      <c r="O35" s="486"/>
      <c r="P35" s="486"/>
      <c r="Q35" s="486"/>
      <c r="R35" s="486"/>
      <c r="S35" s="486"/>
      <c r="T35" s="486"/>
      <c r="U35" s="486"/>
      <c r="V35" s="486"/>
      <c r="W35" s="486"/>
      <c r="X35" s="486"/>
      <c r="Y35" s="486"/>
      <c r="Z35" s="486"/>
    </row>
    <row r="36" spans="1:33" ht="89.25" customHeight="1">
      <c r="L36" s="1">
        <v>1</v>
      </c>
      <c r="M36" s="1206" t="s">
        <v>673</v>
      </c>
      <c r="N36" s="1206"/>
      <c r="O36" s="1206"/>
      <c r="P36" s="1206"/>
      <c r="Q36" s="1206"/>
      <c r="R36" s="1206"/>
      <c r="S36" s="1206"/>
      <c r="T36" s="1206"/>
      <c r="U36" s="1206"/>
      <c r="V36" s="1206"/>
      <c r="W36" s="1206"/>
    </row>
  </sheetData>
  <sheetProtection password="FA9C" sheet="1" objects="1" scenarios="1" formatColumns="0" formatRows="0"/>
  <dataConsolidate leftLabels="1"/>
  <mergeCells count="41">
    <mergeCell ref="A18:A33"/>
    <mergeCell ref="B19:B32"/>
    <mergeCell ref="C20:C31"/>
    <mergeCell ref="D21:D29"/>
    <mergeCell ref="G24:G27"/>
    <mergeCell ref="E22:E29"/>
    <mergeCell ref="F23:F28"/>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1">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sqref="O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sheetPr codeName="List05_10">
    <tabColor theme="0" tint="-0.249977111117893"/>
  </sheetPr>
  <dimension ref="A1:T19"/>
  <sheetViews>
    <sheetView showGridLines="0" topLeftCell="E1" workbookViewId="0"/>
  </sheetViews>
  <sheetFormatPr defaultColWidth="10.5703125" defaultRowHeight="14.25"/>
  <cols>
    <col min="1" max="1" width="3.7109375" style="214"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4" t="s">
        <v>209</v>
      </c>
    </row>
    <row r="2" spans="1:20" ht="22.5">
      <c r="F2" s="1207" t="s">
        <v>491</v>
      </c>
      <c r="G2" s="1208"/>
      <c r="H2" s="1209"/>
      <c r="I2" s="435"/>
    </row>
    <row r="3" spans="1:20" ht="3" customHeight="1"/>
    <row r="4" spans="1:20" s="190" customFormat="1" ht="11.25">
      <c r="A4" s="213"/>
      <c r="B4" s="213"/>
      <c r="C4" s="213"/>
      <c r="D4" s="213"/>
      <c r="F4" s="1161" t="s">
        <v>454</v>
      </c>
      <c r="G4" s="1161"/>
      <c r="H4" s="1161"/>
      <c r="I4" s="1210" t="s">
        <v>455</v>
      </c>
      <c r="J4" s="213"/>
      <c r="K4" s="213"/>
      <c r="L4" s="213"/>
      <c r="M4" s="213"/>
      <c r="N4" s="213"/>
      <c r="O4" s="213"/>
      <c r="P4" s="213"/>
      <c r="Q4" s="213"/>
      <c r="R4" s="213"/>
      <c r="S4" s="213"/>
      <c r="T4" s="213"/>
    </row>
    <row r="5" spans="1:20" s="190" customFormat="1" ht="11.25" customHeight="1">
      <c r="A5" s="213"/>
      <c r="B5" s="213"/>
      <c r="C5" s="213"/>
      <c r="D5" s="213"/>
      <c r="F5" s="318" t="s">
        <v>92</v>
      </c>
      <c r="G5" s="336" t="s">
        <v>457</v>
      </c>
      <c r="H5" s="317" t="s">
        <v>442</v>
      </c>
      <c r="I5" s="1210"/>
      <c r="J5" s="213"/>
      <c r="K5" s="213"/>
      <c r="L5" s="213"/>
      <c r="M5" s="213"/>
      <c r="N5" s="213"/>
      <c r="O5" s="213"/>
      <c r="P5" s="213"/>
      <c r="Q5" s="213"/>
      <c r="R5" s="213"/>
      <c r="S5" s="213"/>
      <c r="T5" s="213"/>
    </row>
    <row r="6" spans="1:20" s="190" customFormat="1" ht="12" customHeight="1">
      <c r="A6" s="213"/>
      <c r="B6" s="213"/>
      <c r="C6" s="213"/>
      <c r="D6" s="213"/>
      <c r="F6" s="319" t="s">
        <v>93</v>
      </c>
      <c r="G6" s="321">
        <v>2</v>
      </c>
      <c r="H6" s="322">
        <v>3</v>
      </c>
      <c r="I6" s="320">
        <v>4</v>
      </c>
      <c r="J6" s="213">
        <v>4</v>
      </c>
      <c r="K6" s="213"/>
      <c r="L6" s="213"/>
      <c r="M6" s="213"/>
      <c r="N6" s="213"/>
      <c r="O6" s="213"/>
      <c r="P6" s="213"/>
      <c r="Q6" s="213"/>
      <c r="R6" s="213"/>
      <c r="S6" s="213"/>
      <c r="T6" s="213"/>
    </row>
    <row r="7" spans="1:20" s="190" customFormat="1" ht="18.75">
      <c r="A7" s="213"/>
      <c r="B7" s="213"/>
      <c r="C7" s="213"/>
      <c r="D7" s="213"/>
      <c r="F7" s="334">
        <v>1</v>
      </c>
      <c r="G7" s="416" t="s">
        <v>492</v>
      </c>
      <c r="H7" s="316" t="str">
        <f>IF(dateCh="","",dateCh)</f>
        <v>20.12.2021</v>
      </c>
      <c r="I7" s="196" t="s">
        <v>493</v>
      </c>
      <c r="J7" s="333"/>
      <c r="K7" s="213"/>
      <c r="L7" s="213"/>
      <c r="M7" s="213"/>
      <c r="N7" s="213"/>
      <c r="O7" s="213"/>
      <c r="P7" s="213"/>
      <c r="Q7" s="213"/>
      <c r="R7" s="213"/>
      <c r="S7" s="213"/>
      <c r="T7" s="213"/>
    </row>
    <row r="8" spans="1:20" s="190" customFormat="1" ht="45">
      <c r="A8" s="1211">
        <v>1</v>
      </c>
      <c r="B8" s="213"/>
      <c r="C8" s="213"/>
      <c r="D8" s="213"/>
      <c r="F8" s="334" t="str">
        <f>"2." &amp;mergeValue(A8)</f>
        <v>2.1</v>
      </c>
      <c r="G8" s="416" t="s">
        <v>494</v>
      </c>
      <c r="H8" s="316"/>
      <c r="I8" s="196" t="s">
        <v>591</v>
      </c>
      <c r="J8" s="333"/>
      <c r="K8" s="213"/>
      <c r="L8" s="213"/>
      <c r="M8" s="213"/>
      <c r="N8" s="213"/>
      <c r="O8" s="213"/>
      <c r="P8" s="213"/>
      <c r="Q8" s="213"/>
      <c r="R8" s="213"/>
      <c r="S8" s="213"/>
      <c r="T8" s="213"/>
    </row>
    <row r="9" spans="1:20" s="190" customFormat="1" ht="22.5">
      <c r="A9" s="1211"/>
      <c r="B9" s="213"/>
      <c r="C9" s="213"/>
      <c r="D9" s="213"/>
      <c r="F9" s="334" t="str">
        <f>"3." &amp;mergeValue(A9)</f>
        <v>3.1</v>
      </c>
      <c r="G9" s="416" t="s">
        <v>495</v>
      </c>
      <c r="H9" s="316"/>
      <c r="I9" s="196" t="s">
        <v>589</v>
      </c>
      <c r="J9" s="333"/>
      <c r="K9" s="213"/>
      <c r="L9" s="213"/>
      <c r="M9" s="213"/>
      <c r="N9" s="213"/>
      <c r="O9" s="213"/>
      <c r="P9" s="213"/>
      <c r="Q9" s="213"/>
      <c r="R9" s="213"/>
      <c r="S9" s="213"/>
      <c r="T9" s="213"/>
    </row>
    <row r="10" spans="1:20" s="190" customFormat="1" ht="22.5">
      <c r="A10" s="1211"/>
      <c r="B10" s="213"/>
      <c r="C10" s="213"/>
      <c r="D10" s="213"/>
      <c r="F10" s="334" t="str">
        <f>"4."&amp;mergeValue(A10)</f>
        <v>4.1</v>
      </c>
      <c r="G10" s="416" t="s">
        <v>496</v>
      </c>
      <c r="H10" s="317" t="s">
        <v>458</v>
      </c>
      <c r="I10" s="196"/>
      <c r="J10" s="333"/>
      <c r="K10" s="213"/>
      <c r="L10" s="213"/>
      <c r="M10" s="213"/>
      <c r="N10" s="213"/>
      <c r="O10" s="213"/>
      <c r="P10" s="213"/>
      <c r="Q10" s="213"/>
      <c r="R10" s="213"/>
      <c r="S10" s="213"/>
      <c r="T10" s="213"/>
    </row>
    <row r="11" spans="1:20" s="190" customFormat="1" ht="18.75">
      <c r="A11" s="1211"/>
      <c r="B11" s="1211">
        <v>1</v>
      </c>
      <c r="C11" s="343"/>
      <c r="D11" s="343"/>
      <c r="F11" s="334" t="str">
        <f>"4."&amp;mergeValue(A11) &amp;"."&amp;mergeValue(B11)</f>
        <v>4.1.1</v>
      </c>
      <c r="G11" s="323" t="s">
        <v>593</v>
      </c>
      <c r="H11" s="316" t="str">
        <f>IF(region_name="","",region_name)</f>
        <v>Ленинградская область</v>
      </c>
      <c r="I11" s="196" t="s">
        <v>499</v>
      </c>
      <c r="J11" s="333"/>
      <c r="K11" s="213"/>
      <c r="L11" s="213"/>
      <c r="M11" s="213"/>
      <c r="N11" s="213"/>
      <c r="O11" s="213"/>
      <c r="P11" s="213"/>
      <c r="Q11" s="213"/>
      <c r="R11" s="213"/>
      <c r="S11" s="213"/>
      <c r="T11" s="213"/>
    </row>
    <row r="12" spans="1:20" s="190" customFormat="1" ht="22.5">
      <c r="A12" s="1211"/>
      <c r="B12" s="1211"/>
      <c r="C12" s="1211">
        <v>1</v>
      </c>
      <c r="D12" s="343"/>
      <c r="F12" s="334" t="str">
        <f>"4."&amp;mergeValue(A12) &amp;"."&amp;mergeValue(B12)&amp;"."&amp;mergeValue(C12)</f>
        <v>4.1.1.1</v>
      </c>
      <c r="G12" s="340" t="s">
        <v>497</v>
      </c>
      <c r="H12" s="316"/>
      <c r="I12" s="196" t="s">
        <v>500</v>
      </c>
      <c r="J12" s="333"/>
      <c r="K12" s="213"/>
      <c r="L12" s="213"/>
      <c r="M12" s="213"/>
      <c r="N12" s="213"/>
      <c r="O12" s="213"/>
      <c r="P12" s="213"/>
      <c r="Q12" s="213"/>
      <c r="R12" s="213"/>
      <c r="S12" s="213"/>
      <c r="T12" s="213"/>
    </row>
    <row r="13" spans="1:20" s="190" customFormat="1" ht="39" customHeight="1">
      <c r="A13" s="1211"/>
      <c r="B13" s="1211"/>
      <c r="C13" s="1211"/>
      <c r="D13" s="343">
        <v>1</v>
      </c>
      <c r="F13" s="334" t="str">
        <f>"4."&amp;mergeValue(A13) &amp;"."&amp;mergeValue(B13)&amp;"."&amp;mergeValue(C13)&amp;"."&amp;mergeValue(D13)</f>
        <v>4.1.1.1.1</v>
      </c>
      <c r="G13" s="419" t="s">
        <v>498</v>
      </c>
      <c r="H13" s="316"/>
      <c r="I13" s="1212" t="s">
        <v>592</v>
      </c>
      <c r="J13" s="333"/>
      <c r="K13" s="213"/>
      <c r="L13" s="213"/>
      <c r="M13" s="213"/>
      <c r="N13" s="213"/>
      <c r="O13" s="213"/>
      <c r="P13" s="213"/>
      <c r="Q13" s="213"/>
      <c r="R13" s="213"/>
      <c r="S13" s="213"/>
      <c r="T13" s="213"/>
    </row>
    <row r="14" spans="1:20" s="190" customFormat="1" ht="18.75">
      <c r="A14" s="1211"/>
      <c r="B14" s="1211"/>
      <c r="C14" s="1211"/>
      <c r="D14" s="343"/>
      <c r="F14" s="337"/>
      <c r="G14" s="150" t="s">
        <v>4</v>
      </c>
      <c r="H14" s="342"/>
      <c r="I14" s="1212"/>
      <c r="J14" s="333"/>
      <c r="K14" s="213"/>
      <c r="L14" s="213"/>
      <c r="M14" s="213"/>
      <c r="N14" s="213"/>
      <c r="O14" s="213"/>
      <c r="P14" s="213"/>
      <c r="Q14" s="213"/>
      <c r="R14" s="213"/>
      <c r="S14" s="213"/>
      <c r="T14" s="213"/>
    </row>
    <row r="15" spans="1:20" s="190" customFormat="1" ht="18.75">
      <c r="A15" s="1211"/>
      <c r="B15" s="1211"/>
      <c r="C15" s="343"/>
      <c r="D15" s="343"/>
      <c r="F15" s="337"/>
      <c r="G15" s="149" t="s">
        <v>403</v>
      </c>
      <c r="H15" s="338"/>
      <c r="I15" s="339"/>
      <c r="J15" s="333"/>
      <c r="K15" s="213"/>
      <c r="L15" s="213"/>
      <c r="M15" s="213"/>
      <c r="N15" s="213"/>
      <c r="O15" s="213"/>
      <c r="P15" s="213"/>
      <c r="Q15" s="213"/>
      <c r="R15" s="213"/>
      <c r="S15" s="213"/>
      <c r="T15" s="213"/>
    </row>
    <row r="16" spans="1:20" s="190" customFormat="1" ht="18.75">
      <c r="A16" s="1211"/>
      <c r="B16" s="213"/>
      <c r="C16" s="213"/>
      <c r="D16" s="213"/>
      <c r="F16" s="337"/>
      <c r="G16" s="155" t="s">
        <v>506</v>
      </c>
      <c r="H16" s="338"/>
      <c r="I16" s="339"/>
      <c r="J16" s="333"/>
      <c r="K16" s="213"/>
      <c r="L16" s="213"/>
      <c r="M16" s="213"/>
      <c r="N16" s="213"/>
      <c r="O16" s="213"/>
      <c r="P16" s="213"/>
      <c r="Q16" s="213"/>
      <c r="R16" s="213"/>
      <c r="S16" s="213"/>
      <c r="T16" s="213"/>
    </row>
    <row r="17" spans="1:20" s="190" customFormat="1" ht="18.75">
      <c r="A17" s="213"/>
      <c r="B17" s="213"/>
      <c r="C17" s="213"/>
      <c r="D17" s="213"/>
      <c r="F17" s="337"/>
      <c r="G17" s="165" t="s">
        <v>505</v>
      </c>
      <c r="H17" s="338"/>
      <c r="I17" s="339"/>
      <c r="J17" s="333"/>
      <c r="K17" s="213"/>
      <c r="L17" s="213"/>
      <c r="M17" s="213"/>
      <c r="N17" s="213"/>
      <c r="O17" s="213"/>
      <c r="P17" s="213"/>
      <c r="Q17" s="213"/>
      <c r="R17" s="213"/>
      <c r="S17" s="213"/>
      <c r="T17" s="213"/>
    </row>
    <row r="18" spans="1:20" s="325" customFormat="1" ht="3" customHeight="1">
      <c r="A18" s="326"/>
      <c r="B18" s="326"/>
      <c r="C18" s="326"/>
      <c r="D18" s="326"/>
      <c r="F18" s="324"/>
      <c r="G18" s="417"/>
      <c r="H18" s="418"/>
      <c r="I18" s="225"/>
      <c r="J18" s="326"/>
      <c r="K18" s="326"/>
      <c r="L18" s="326"/>
      <c r="M18" s="326"/>
      <c r="N18" s="326"/>
      <c r="O18" s="326"/>
      <c r="P18" s="326"/>
      <c r="Q18" s="326"/>
      <c r="R18" s="326"/>
      <c r="S18" s="326"/>
      <c r="T18" s="326"/>
    </row>
    <row r="19" spans="1:20" s="325" customFormat="1" ht="15" customHeight="1">
      <c r="A19" s="326"/>
      <c r="B19" s="326"/>
      <c r="C19" s="326"/>
      <c r="D19" s="326"/>
      <c r="F19" s="324"/>
      <c r="G19" s="1206" t="s">
        <v>594</v>
      </c>
      <c r="H19" s="1206"/>
      <c r="I19" s="225"/>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sheetPr codeName="List06_10">
    <tabColor rgb="FFEAEBEE"/>
    <pageSetUpPr fitToPage="1"/>
  </sheetPr>
  <dimension ref="A1:AK34"/>
  <sheetViews>
    <sheetView showGridLines="0" topLeftCell="I4" workbookViewId="0"/>
  </sheetViews>
  <sheetFormatPr defaultColWidth="10.5703125" defaultRowHeight="14.25"/>
  <cols>
    <col min="1" max="6" width="10.5703125" style="501" hidden="1" customWidth="1"/>
    <col min="7" max="8" width="7" style="507" hidden="1" customWidth="1"/>
    <col min="9" max="9" width="3.7109375" style="484" customWidth="1"/>
    <col min="10" max="11" width="3.7109375" style="483" customWidth="1"/>
    <col min="12" max="12" width="12.7109375" style="477" customWidth="1"/>
    <col min="13" max="13" width="47.42578125" style="477" customWidth="1"/>
    <col min="14" max="16" width="3.7109375" style="477" customWidth="1"/>
    <col min="17" max="17" width="23.7109375" style="477" customWidth="1"/>
    <col min="18" max="20" width="3.7109375" style="477" customWidth="1"/>
    <col min="21" max="21" width="23.7109375" style="477" customWidth="1"/>
    <col min="22" max="24" width="3.7109375" style="477" customWidth="1"/>
    <col min="25" max="27" width="23.7109375" style="477" customWidth="1"/>
    <col min="28" max="28" width="11.7109375" style="477" customWidth="1"/>
    <col min="29" max="29" width="3.7109375" style="477" customWidth="1"/>
    <col min="30" max="30" width="11.7109375" style="477" customWidth="1"/>
    <col min="31" max="31" width="8.5703125" style="477" hidden="1" customWidth="1"/>
    <col min="32" max="32" width="4.7109375" style="477" customWidth="1"/>
    <col min="33" max="33" width="115.7109375" style="477" customWidth="1"/>
    <col min="34" max="35" width="10.5703125" style="501"/>
    <col min="36" max="36" width="13.42578125" style="501" customWidth="1"/>
    <col min="37" max="37" width="10.5703125" style="501"/>
    <col min="38" max="246" width="10.5703125" style="477"/>
    <col min="247" max="254" width="0" style="477" hidden="1" customWidth="1"/>
    <col min="255" max="257" width="3.7109375" style="477" customWidth="1"/>
    <col min="258" max="258" width="12.7109375" style="477" customWidth="1"/>
    <col min="259" max="259" width="47.42578125" style="477" customWidth="1"/>
    <col min="260" max="260" width="5.5703125" style="477" customWidth="1"/>
    <col min="261" max="262" width="3.7109375" style="477" customWidth="1"/>
    <col min="263" max="263" width="22" style="477" customWidth="1"/>
    <col min="264" max="264" width="5.5703125" style="477" customWidth="1"/>
    <col min="265" max="266" width="3.7109375" style="477" customWidth="1"/>
    <col min="267" max="267" width="22" style="477" customWidth="1"/>
    <col min="268" max="268" width="5.5703125" style="477" customWidth="1"/>
    <col min="269" max="270" width="3.7109375" style="477" customWidth="1"/>
    <col min="271" max="271" width="22" style="477" customWidth="1"/>
    <col min="272" max="273" width="15.7109375" style="477"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281" width="10.5703125" style="477"/>
    <col min="282" max="282" width="13.42578125" style="477" customWidth="1"/>
    <col min="283" max="502" width="10.5703125" style="477"/>
    <col min="503" max="510" width="0" style="477" hidden="1" customWidth="1"/>
    <col min="511" max="513" width="3.7109375" style="477" customWidth="1"/>
    <col min="514" max="514" width="12.7109375" style="477" customWidth="1"/>
    <col min="515" max="515" width="47.42578125" style="477" customWidth="1"/>
    <col min="516" max="516" width="5.5703125" style="477" customWidth="1"/>
    <col min="517" max="518" width="3.7109375" style="477" customWidth="1"/>
    <col min="519" max="519" width="22" style="477" customWidth="1"/>
    <col min="520" max="520" width="5.5703125" style="477" customWidth="1"/>
    <col min="521" max="522" width="3.7109375" style="477" customWidth="1"/>
    <col min="523" max="523" width="22" style="477" customWidth="1"/>
    <col min="524" max="524" width="5.5703125" style="477" customWidth="1"/>
    <col min="525" max="526" width="3.7109375" style="477" customWidth="1"/>
    <col min="527" max="527" width="22" style="477" customWidth="1"/>
    <col min="528" max="529" width="15.7109375" style="477"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537" width="10.5703125" style="477"/>
    <col min="538" max="538" width="13.42578125" style="477" customWidth="1"/>
    <col min="539" max="758" width="10.5703125" style="477"/>
    <col min="759" max="766" width="0" style="477" hidden="1" customWidth="1"/>
    <col min="767" max="769" width="3.7109375" style="477" customWidth="1"/>
    <col min="770" max="770" width="12.7109375" style="477" customWidth="1"/>
    <col min="771" max="771" width="47.42578125" style="477" customWidth="1"/>
    <col min="772" max="772" width="5.5703125" style="477" customWidth="1"/>
    <col min="773" max="774" width="3.7109375" style="477" customWidth="1"/>
    <col min="775" max="775" width="22" style="477" customWidth="1"/>
    <col min="776" max="776" width="5.5703125" style="477" customWidth="1"/>
    <col min="777" max="778" width="3.7109375" style="477" customWidth="1"/>
    <col min="779" max="779" width="22" style="477" customWidth="1"/>
    <col min="780" max="780" width="5.5703125" style="477" customWidth="1"/>
    <col min="781" max="782" width="3.7109375" style="477" customWidth="1"/>
    <col min="783" max="783" width="22" style="477" customWidth="1"/>
    <col min="784" max="785" width="15.7109375" style="477"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793" width="10.5703125" style="477"/>
    <col min="794" max="794" width="13.42578125" style="477" customWidth="1"/>
    <col min="795" max="1014" width="10.5703125" style="477"/>
    <col min="1015" max="1022" width="0" style="477" hidden="1" customWidth="1"/>
    <col min="1023" max="1025" width="3.7109375" style="477" customWidth="1"/>
    <col min="1026" max="1026" width="12.7109375" style="477" customWidth="1"/>
    <col min="1027" max="1027" width="47.42578125" style="477" customWidth="1"/>
    <col min="1028" max="1028" width="5.5703125" style="477" customWidth="1"/>
    <col min="1029" max="1030" width="3.7109375" style="477" customWidth="1"/>
    <col min="1031" max="1031" width="22" style="477" customWidth="1"/>
    <col min="1032" max="1032" width="5.5703125" style="477" customWidth="1"/>
    <col min="1033" max="1034" width="3.7109375" style="477" customWidth="1"/>
    <col min="1035" max="1035" width="22" style="477" customWidth="1"/>
    <col min="1036" max="1036" width="5.5703125" style="477" customWidth="1"/>
    <col min="1037" max="1038" width="3.7109375" style="477" customWidth="1"/>
    <col min="1039" max="1039" width="22" style="477" customWidth="1"/>
    <col min="1040" max="1041" width="15.7109375" style="477"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049" width="10.5703125" style="477"/>
    <col min="1050" max="1050" width="13.42578125" style="477" customWidth="1"/>
    <col min="1051" max="1270" width="10.5703125" style="477"/>
    <col min="1271" max="1278" width="0" style="477" hidden="1" customWidth="1"/>
    <col min="1279" max="1281" width="3.7109375" style="477" customWidth="1"/>
    <col min="1282" max="1282" width="12.7109375" style="477" customWidth="1"/>
    <col min="1283" max="1283" width="47.42578125" style="477" customWidth="1"/>
    <col min="1284" max="1284" width="5.5703125" style="477" customWidth="1"/>
    <col min="1285" max="1286" width="3.7109375" style="477" customWidth="1"/>
    <col min="1287" max="1287" width="22" style="477" customWidth="1"/>
    <col min="1288" max="1288" width="5.5703125" style="477" customWidth="1"/>
    <col min="1289" max="1290" width="3.7109375" style="477" customWidth="1"/>
    <col min="1291" max="1291" width="22" style="477" customWidth="1"/>
    <col min="1292" max="1292" width="5.5703125" style="477" customWidth="1"/>
    <col min="1293" max="1294" width="3.7109375" style="477" customWidth="1"/>
    <col min="1295" max="1295" width="22" style="477" customWidth="1"/>
    <col min="1296" max="1297" width="15.7109375" style="477"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305" width="10.5703125" style="477"/>
    <col min="1306" max="1306" width="13.42578125" style="477" customWidth="1"/>
    <col min="1307" max="1526" width="10.5703125" style="477"/>
    <col min="1527" max="1534" width="0" style="477" hidden="1" customWidth="1"/>
    <col min="1535" max="1537" width="3.7109375" style="477" customWidth="1"/>
    <col min="1538" max="1538" width="12.7109375" style="477" customWidth="1"/>
    <col min="1539" max="1539" width="47.42578125" style="477" customWidth="1"/>
    <col min="1540" max="1540" width="5.5703125" style="477" customWidth="1"/>
    <col min="1541" max="1542" width="3.7109375" style="477" customWidth="1"/>
    <col min="1543" max="1543" width="22" style="477" customWidth="1"/>
    <col min="1544" max="1544" width="5.5703125" style="477" customWidth="1"/>
    <col min="1545" max="1546" width="3.7109375" style="477" customWidth="1"/>
    <col min="1547" max="1547" width="22" style="477" customWidth="1"/>
    <col min="1548" max="1548" width="5.5703125" style="477" customWidth="1"/>
    <col min="1549" max="1550" width="3.7109375" style="477" customWidth="1"/>
    <col min="1551" max="1551" width="22" style="477" customWidth="1"/>
    <col min="1552" max="1553" width="15.7109375" style="477"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561" width="10.5703125" style="477"/>
    <col min="1562" max="1562" width="13.42578125" style="477" customWidth="1"/>
    <col min="1563" max="1782" width="10.5703125" style="477"/>
    <col min="1783" max="1790" width="0" style="477" hidden="1" customWidth="1"/>
    <col min="1791" max="1793" width="3.7109375" style="477" customWidth="1"/>
    <col min="1794" max="1794" width="12.7109375" style="477" customWidth="1"/>
    <col min="1795" max="1795" width="47.42578125" style="477" customWidth="1"/>
    <col min="1796" max="1796" width="5.5703125" style="477" customWidth="1"/>
    <col min="1797" max="1798" width="3.7109375" style="477" customWidth="1"/>
    <col min="1799" max="1799" width="22" style="477" customWidth="1"/>
    <col min="1800" max="1800" width="5.5703125" style="477" customWidth="1"/>
    <col min="1801" max="1802" width="3.7109375" style="477" customWidth="1"/>
    <col min="1803" max="1803" width="22" style="477" customWidth="1"/>
    <col min="1804" max="1804" width="5.5703125" style="477" customWidth="1"/>
    <col min="1805" max="1806" width="3.7109375" style="477" customWidth="1"/>
    <col min="1807" max="1807" width="22" style="477" customWidth="1"/>
    <col min="1808" max="1809" width="15.7109375" style="477"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1817" width="10.5703125" style="477"/>
    <col min="1818" max="1818" width="13.42578125" style="477" customWidth="1"/>
    <col min="1819" max="2038" width="10.5703125" style="477"/>
    <col min="2039" max="2046" width="0" style="477" hidden="1" customWidth="1"/>
    <col min="2047" max="2049" width="3.7109375" style="477" customWidth="1"/>
    <col min="2050" max="2050" width="12.7109375" style="477" customWidth="1"/>
    <col min="2051" max="2051" width="47.42578125" style="477" customWidth="1"/>
    <col min="2052" max="2052" width="5.5703125" style="477" customWidth="1"/>
    <col min="2053" max="2054" width="3.7109375" style="477" customWidth="1"/>
    <col min="2055" max="2055" width="22" style="477" customWidth="1"/>
    <col min="2056" max="2056" width="5.5703125" style="477" customWidth="1"/>
    <col min="2057" max="2058" width="3.7109375" style="477" customWidth="1"/>
    <col min="2059" max="2059" width="22" style="477" customWidth="1"/>
    <col min="2060" max="2060" width="5.5703125" style="477" customWidth="1"/>
    <col min="2061" max="2062" width="3.7109375" style="477" customWidth="1"/>
    <col min="2063" max="2063" width="22" style="477" customWidth="1"/>
    <col min="2064" max="2065" width="15.7109375" style="477"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073" width="10.5703125" style="477"/>
    <col min="2074" max="2074" width="13.42578125" style="477" customWidth="1"/>
    <col min="2075" max="2294" width="10.5703125" style="477"/>
    <col min="2295" max="2302" width="0" style="477" hidden="1" customWidth="1"/>
    <col min="2303" max="2305" width="3.7109375" style="477" customWidth="1"/>
    <col min="2306" max="2306" width="12.7109375" style="477" customWidth="1"/>
    <col min="2307" max="2307" width="47.42578125" style="477" customWidth="1"/>
    <col min="2308" max="2308" width="5.5703125" style="477" customWidth="1"/>
    <col min="2309" max="2310" width="3.7109375" style="477" customWidth="1"/>
    <col min="2311" max="2311" width="22" style="477" customWidth="1"/>
    <col min="2312" max="2312" width="5.5703125" style="477" customWidth="1"/>
    <col min="2313" max="2314" width="3.7109375" style="477" customWidth="1"/>
    <col min="2315" max="2315" width="22" style="477" customWidth="1"/>
    <col min="2316" max="2316" width="5.5703125" style="477" customWidth="1"/>
    <col min="2317" max="2318" width="3.7109375" style="477" customWidth="1"/>
    <col min="2319" max="2319" width="22" style="477" customWidth="1"/>
    <col min="2320" max="2321" width="15.7109375" style="477"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329" width="10.5703125" style="477"/>
    <col min="2330" max="2330" width="13.42578125" style="477" customWidth="1"/>
    <col min="2331" max="2550" width="10.5703125" style="477"/>
    <col min="2551" max="2558" width="0" style="477" hidden="1" customWidth="1"/>
    <col min="2559" max="2561" width="3.7109375" style="477" customWidth="1"/>
    <col min="2562" max="2562" width="12.7109375" style="477" customWidth="1"/>
    <col min="2563" max="2563" width="47.42578125" style="477" customWidth="1"/>
    <col min="2564" max="2564" width="5.5703125" style="477" customWidth="1"/>
    <col min="2565" max="2566" width="3.7109375" style="477" customWidth="1"/>
    <col min="2567" max="2567" width="22" style="477" customWidth="1"/>
    <col min="2568" max="2568" width="5.5703125" style="477" customWidth="1"/>
    <col min="2569" max="2570" width="3.7109375" style="477" customWidth="1"/>
    <col min="2571" max="2571" width="22" style="477" customWidth="1"/>
    <col min="2572" max="2572" width="5.5703125" style="477" customWidth="1"/>
    <col min="2573" max="2574" width="3.7109375" style="477" customWidth="1"/>
    <col min="2575" max="2575" width="22" style="477" customWidth="1"/>
    <col min="2576" max="2577" width="15.7109375" style="477"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585" width="10.5703125" style="477"/>
    <col min="2586" max="2586" width="13.42578125" style="477" customWidth="1"/>
    <col min="2587" max="2806" width="10.5703125" style="477"/>
    <col min="2807" max="2814" width="0" style="477" hidden="1" customWidth="1"/>
    <col min="2815" max="2817" width="3.7109375" style="477" customWidth="1"/>
    <col min="2818" max="2818" width="12.7109375" style="477" customWidth="1"/>
    <col min="2819" max="2819" width="47.42578125" style="477" customWidth="1"/>
    <col min="2820" max="2820" width="5.5703125" style="477" customWidth="1"/>
    <col min="2821" max="2822" width="3.7109375" style="477" customWidth="1"/>
    <col min="2823" max="2823" width="22" style="477" customWidth="1"/>
    <col min="2824" max="2824" width="5.5703125" style="477" customWidth="1"/>
    <col min="2825" max="2826" width="3.7109375" style="477" customWidth="1"/>
    <col min="2827" max="2827" width="22" style="477" customWidth="1"/>
    <col min="2828" max="2828" width="5.5703125" style="477" customWidth="1"/>
    <col min="2829" max="2830" width="3.7109375" style="477" customWidth="1"/>
    <col min="2831" max="2831" width="22" style="477" customWidth="1"/>
    <col min="2832" max="2833" width="15.7109375" style="477"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2841" width="10.5703125" style="477"/>
    <col min="2842" max="2842" width="13.42578125" style="477" customWidth="1"/>
    <col min="2843" max="3062" width="10.5703125" style="477"/>
    <col min="3063" max="3070" width="0" style="477" hidden="1" customWidth="1"/>
    <col min="3071" max="3073" width="3.7109375" style="477" customWidth="1"/>
    <col min="3074" max="3074" width="12.7109375" style="477" customWidth="1"/>
    <col min="3075" max="3075" width="47.42578125" style="477" customWidth="1"/>
    <col min="3076" max="3076" width="5.5703125" style="477" customWidth="1"/>
    <col min="3077" max="3078" width="3.7109375" style="477" customWidth="1"/>
    <col min="3079" max="3079" width="22" style="477" customWidth="1"/>
    <col min="3080" max="3080" width="5.5703125" style="477" customWidth="1"/>
    <col min="3081" max="3082" width="3.7109375" style="477" customWidth="1"/>
    <col min="3083" max="3083" width="22" style="477" customWidth="1"/>
    <col min="3084" max="3084" width="5.5703125" style="477" customWidth="1"/>
    <col min="3085" max="3086" width="3.7109375" style="477" customWidth="1"/>
    <col min="3087" max="3087" width="22" style="477" customWidth="1"/>
    <col min="3088" max="3089" width="15.7109375" style="477"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097" width="10.5703125" style="477"/>
    <col min="3098" max="3098" width="13.42578125" style="477" customWidth="1"/>
    <col min="3099" max="3318" width="10.5703125" style="477"/>
    <col min="3319" max="3326" width="0" style="477" hidden="1" customWidth="1"/>
    <col min="3327" max="3329" width="3.7109375" style="477" customWidth="1"/>
    <col min="3330" max="3330" width="12.7109375" style="477" customWidth="1"/>
    <col min="3331" max="3331" width="47.42578125" style="477" customWidth="1"/>
    <col min="3332" max="3332" width="5.5703125" style="477" customWidth="1"/>
    <col min="3333" max="3334" width="3.7109375" style="477" customWidth="1"/>
    <col min="3335" max="3335" width="22" style="477" customWidth="1"/>
    <col min="3336" max="3336" width="5.5703125" style="477" customWidth="1"/>
    <col min="3337" max="3338" width="3.7109375" style="477" customWidth="1"/>
    <col min="3339" max="3339" width="22" style="477" customWidth="1"/>
    <col min="3340" max="3340" width="5.5703125" style="477" customWidth="1"/>
    <col min="3341" max="3342" width="3.7109375" style="477" customWidth="1"/>
    <col min="3343" max="3343" width="22" style="477" customWidth="1"/>
    <col min="3344" max="3345" width="15.7109375" style="477"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353" width="10.5703125" style="477"/>
    <col min="3354" max="3354" width="13.42578125" style="477" customWidth="1"/>
    <col min="3355" max="3574" width="10.5703125" style="477"/>
    <col min="3575" max="3582" width="0" style="477" hidden="1" customWidth="1"/>
    <col min="3583" max="3585" width="3.7109375" style="477" customWidth="1"/>
    <col min="3586" max="3586" width="12.7109375" style="477" customWidth="1"/>
    <col min="3587" max="3587" width="47.42578125" style="477" customWidth="1"/>
    <col min="3588" max="3588" width="5.5703125" style="477" customWidth="1"/>
    <col min="3589" max="3590" width="3.7109375" style="477" customWidth="1"/>
    <col min="3591" max="3591" width="22" style="477" customWidth="1"/>
    <col min="3592" max="3592" width="5.5703125" style="477" customWidth="1"/>
    <col min="3593" max="3594" width="3.7109375" style="477" customWidth="1"/>
    <col min="3595" max="3595" width="22" style="477" customWidth="1"/>
    <col min="3596" max="3596" width="5.5703125" style="477" customWidth="1"/>
    <col min="3597" max="3598" width="3.7109375" style="477" customWidth="1"/>
    <col min="3599" max="3599" width="22" style="477" customWidth="1"/>
    <col min="3600" max="3601" width="15.7109375" style="477"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609" width="10.5703125" style="477"/>
    <col min="3610" max="3610" width="13.42578125" style="477" customWidth="1"/>
    <col min="3611" max="3830" width="10.5703125" style="477"/>
    <col min="3831" max="3838" width="0" style="477" hidden="1" customWidth="1"/>
    <col min="3839" max="3841" width="3.7109375" style="477" customWidth="1"/>
    <col min="3842" max="3842" width="12.7109375" style="477" customWidth="1"/>
    <col min="3843" max="3843" width="47.42578125" style="477" customWidth="1"/>
    <col min="3844" max="3844" width="5.5703125" style="477" customWidth="1"/>
    <col min="3845" max="3846" width="3.7109375" style="477" customWidth="1"/>
    <col min="3847" max="3847" width="22" style="477" customWidth="1"/>
    <col min="3848" max="3848" width="5.5703125" style="477" customWidth="1"/>
    <col min="3849" max="3850" width="3.7109375" style="477" customWidth="1"/>
    <col min="3851" max="3851" width="22" style="477" customWidth="1"/>
    <col min="3852" max="3852" width="5.5703125" style="477" customWidth="1"/>
    <col min="3853" max="3854" width="3.7109375" style="477" customWidth="1"/>
    <col min="3855" max="3855" width="22" style="477" customWidth="1"/>
    <col min="3856" max="3857" width="15.7109375" style="477"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3865" width="10.5703125" style="477"/>
    <col min="3866" max="3866" width="13.42578125" style="477" customWidth="1"/>
    <col min="3867" max="4086" width="10.5703125" style="477"/>
    <col min="4087" max="4094" width="0" style="477" hidden="1" customWidth="1"/>
    <col min="4095" max="4097" width="3.7109375" style="477" customWidth="1"/>
    <col min="4098" max="4098" width="12.7109375" style="477" customWidth="1"/>
    <col min="4099" max="4099" width="47.42578125" style="477" customWidth="1"/>
    <col min="4100" max="4100" width="5.5703125" style="477" customWidth="1"/>
    <col min="4101" max="4102" width="3.7109375" style="477" customWidth="1"/>
    <col min="4103" max="4103" width="22" style="477" customWidth="1"/>
    <col min="4104" max="4104" width="5.5703125" style="477" customWidth="1"/>
    <col min="4105" max="4106" width="3.7109375" style="477" customWidth="1"/>
    <col min="4107" max="4107" width="22" style="477" customWidth="1"/>
    <col min="4108" max="4108" width="5.5703125" style="477" customWidth="1"/>
    <col min="4109" max="4110" width="3.7109375" style="477" customWidth="1"/>
    <col min="4111" max="4111" width="22" style="477" customWidth="1"/>
    <col min="4112" max="4113" width="15.7109375" style="477"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121" width="10.5703125" style="477"/>
    <col min="4122" max="4122" width="13.42578125" style="477" customWidth="1"/>
    <col min="4123" max="4342" width="10.5703125" style="477"/>
    <col min="4343" max="4350" width="0" style="477" hidden="1" customWidth="1"/>
    <col min="4351" max="4353" width="3.7109375" style="477" customWidth="1"/>
    <col min="4354" max="4354" width="12.7109375" style="477" customWidth="1"/>
    <col min="4355" max="4355" width="47.42578125" style="477" customWidth="1"/>
    <col min="4356" max="4356" width="5.5703125" style="477" customWidth="1"/>
    <col min="4357" max="4358" width="3.7109375" style="477" customWidth="1"/>
    <col min="4359" max="4359" width="22" style="477" customWidth="1"/>
    <col min="4360" max="4360" width="5.5703125" style="477" customWidth="1"/>
    <col min="4361" max="4362" width="3.7109375" style="477" customWidth="1"/>
    <col min="4363" max="4363" width="22" style="477" customWidth="1"/>
    <col min="4364" max="4364" width="5.5703125" style="477" customWidth="1"/>
    <col min="4365" max="4366" width="3.7109375" style="477" customWidth="1"/>
    <col min="4367" max="4367" width="22" style="477" customWidth="1"/>
    <col min="4368" max="4369" width="15.7109375" style="477"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377" width="10.5703125" style="477"/>
    <col min="4378" max="4378" width="13.42578125" style="477" customWidth="1"/>
    <col min="4379" max="4598" width="10.5703125" style="477"/>
    <col min="4599" max="4606" width="0" style="477" hidden="1" customWidth="1"/>
    <col min="4607" max="4609" width="3.7109375" style="477" customWidth="1"/>
    <col min="4610" max="4610" width="12.7109375" style="477" customWidth="1"/>
    <col min="4611" max="4611" width="47.42578125" style="477" customWidth="1"/>
    <col min="4612" max="4612" width="5.5703125" style="477" customWidth="1"/>
    <col min="4613" max="4614" width="3.7109375" style="477" customWidth="1"/>
    <col min="4615" max="4615" width="22" style="477" customWidth="1"/>
    <col min="4616" max="4616" width="5.5703125" style="477" customWidth="1"/>
    <col min="4617" max="4618" width="3.7109375" style="477" customWidth="1"/>
    <col min="4619" max="4619" width="22" style="477" customWidth="1"/>
    <col min="4620" max="4620" width="5.5703125" style="477" customWidth="1"/>
    <col min="4621" max="4622" width="3.7109375" style="477" customWidth="1"/>
    <col min="4623" max="4623" width="22" style="477" customWidth="1"/>
    <col min="4624" max="4625" width="15.7109375" style="477"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633" width="10.5703125" style="477"/>
    <col min="4634" max="4634" width="13.42578125" style="477" customWidth="1"/>
    <col min="4635" max="4854" width="10.5703125" style="477"/>
    <col min="4855" max="4862" width="0" style="477" hidden="1" customWidth="1"/>
    <col min="4863" max="4865" width="3.7109375" style="477" customWidth="1"/>
    <col min="4866" max="4866" width="12.7109375" style="477" customWidth="1"/>
    <col min="4867" max="4867" width="47.42578125" style="477" customWidth="1"/>
    <col min="4868" max="4868" width="5.5703125" style="477" customWidth="1"/>
    <col min="4869" max="4870" width="3.7109375" style="477" customWidth="1"/>
    <col min="4871" max="4871" width="22" style="477" customWidth="1"/>
    <col min="4872" max="4872" width="5.5703125" style="477" customWidth="1"/>
    <col min="4873" max="4874" width="3.7109375" style="477" customWidth="1"/>
    <col min="4875" max="4875" width="22" style="477" customWidth="1"/>
    <col min="4876" max="4876" width="5.5703125" style="477" customWidth="1"/>
    <col min="4877" max="4878" width="3.7109375" style="477" customWidth="1"/>
    <col min="4879" max="4879" width="22" style="477" customWidth="1"/>
    <col min="4880" max="4881" width="15.7109375" style="477"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4889" width="10.5703125" style="477"/>
    <col min="4890" max="4890" width="13.42578125" style="477" customWidth="1"/>
    <col min="4891" max="5110" width="10.5703125" style="477"/>
    <col min="5111" max="5118" width="0" style="477" hidden="1" customWidth="1"/>
    <col min="5119" max="5121" width="3.7109375" style="477" customWidth="1"/>
    <col min="5122" max="5122" width="12.7109375" style="477" customWidth="1"/>
    <col min="5123" max="5123" width="47.42578125" style="477" customWidth="1"/>
    <col min="5124" max="5124" width="5.5703125" style="477" customWidth="1"/>
    <col min="5125" max="5126" width="3.7109375" style="477" customWidth="1"/>
    <col min="5127" max="5127" width="22" style="477" customWidth="1"/>
    <col min="5128" max="5128" width="5.5703125" style="477" customWidth="1"/>
    <col min="5129" max="5130" width="3.7109375" style="477" customWidth="1"/>
    <col min="5131" max="5131" width="22" style="477" customWidth="1"/>
    <col min="5132" max="5132" width="5.5703125" style="477" customWidth="1"/>
    <col min="5133" max="5134" width="3.7109375" style="477" customWidth="1"/>
    <col min="5135" max="5135" width="22" style="477" customWidth="1"/>
    <col min="5136" max="5137" width="15.7109375" style="477"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145" width="10.5703125" style="477"/>
    <col min="5146" max="5146" width="13.42578125" style="477" customWidth="1"/>
    <col min="5147" max="5366" width="10.5703125" style="477"/>
    <col min="5367" max="5374" width="0" style="477" hidden="1" customWidth="1"/>
    <col min="5375" max="5377" width="3.7109375" style="477" customWidth="1"/>
    <col min="5378" max="5378" width="12.7109375" style="477" customWidth="1"/>
    <col min="5379" max="5379" width="47.42578125" style="477" customWidth="1"/>
    <col min="5380" max="5380" width="5.5703125" style="477" customWidth="1"/>
    <col min="5381" max="5382" width="3.7109375" style="477" customWidth="1"/>
    <col min="5383" max="5383" width="22" style="477" customWidth="1"/>
    <col min="5384" max="5384" width="5.5703125" style="477" customWidth="1"/>
    <col min="5385" max="5386" width="3.7109375" style="477" customWidth="1"/>
    <col min="5387" max="5387" width="22" style="477" customWidth="1"/>
    <col min="5388" max="5388" width="5.5703125" style="477" customWidth="1"/>
    <col min="5389" max="5390" width="3.7109375" style="477" customWidth="1"/>
    <col min="5391" max="5391" width="22" style="477" customWidth="1"/>
    <col min="5392" max="5393" width="15.7109375" style="477"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401" width="10.5703125" style="477"/>
    <col min="5402" max="5402" width="13.42578125" style="477" customWidth="1"/>
    <col min="5403" max="5622" width="10.5703125" style="477"/>
    <col min="5623" max="5630" width="0" style="477" hidden="1" customWidth="1"/>
    <col min="5631" max="5633" width="3.7109375" style="477" customWidth="1"/>
    <col min="5634" max="5634" width="12.7109375" style="477" customWidth="1"/>
    <col min="5635" max="5635" width="47.42578125" style="477" customWidth="1"/>
    <col min="5636" max="5636" width="5.5703125" style="477" customWidth="1"/>
    <col min="5637" max="5638" width="3.7109375" style="477" customWidth="1"/>
    <col min="5639" max="5639" width="22" style="477" customWidth="1"/>
    <col min="5640" max="5640" width="5.5703125" style="477" customWidth="1"/>
    <col min="5641" max="5642" width="3.7109375" style="477" customWidth="1"/>
    <col min="5643" max="5643" width="22" style="477" customWidth="1"/>
    <col min="5644" max="5644" width="5.5703125" style="477" customWidth="1"/>
    <col min="5645" max="5646" width="3.7109375" style="477" customWidth="1"/>
    <col min="5647" max="5647" width="22" style="477" customWidth="1"/>
    <col min="5648" max="5649" width="15.7109375" style="477"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657" width="10.5703125" style="477"/>
    <col min="5658" max="5658" width="13.42578125" style="477" customWidth="1"/>
    <col min="5659" max="5878" width="10.5703125" style="477"/>
    <col min="5879" max="5886" width="0" style="477" hidden="1" customWidth="1"/>
    <col min="5887" max="5889" width="3.7109375" style="477" customWidth="1"/>
    <col min="5890" max="5890" width="12.7109375" style="477" customWidth="1"/>
    <col min="5891" max="5891" width="47.42578125" style="477" customWidth="1"/>
    <col min="5892" max="5892" width="5.5703125" style="477" customWidth="1"/>
    <col min="5893" max="5894" width="3.7109375" style="477" customWidth="1"/>
    <col min="5895" max="5895" width="22" style="477" customWidth="1"/>
    <col min="5896" max="5896" width="5.5703125" style="477" customWidth="1"/>
    <col min="5897" max="5898" width="3.7109375" style="477" customWidth="1"/>
    <col min="5899" max="5899" width="22" style="477" customWidth="1"/>
    <col min="5900" max="5900" width="5.5703125" style="477" customWidth="1"/>
    <col min="5901" max="5902" width="3.7109375" style="477" customWidth="1"/>
    <col min="5903" max="5903" width="22" style="477" customWidth="1"/>
    <col min="5904" max="5905" width="15.7109375" style="477"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5913" width="10.5703125" style="477"/>
    <col min="5914" max="5914" width="13.42578125" style="477" customWidth="1"/>
    <col min="5915" max="6134" width="10.5703125" style="477"/>
    <col min="6135" max="6142" width="0" style="477" hidden="1" customWidth="1"/>
    <col min="6143" max="6145" width="3.7109375" style="477" customWidth="1"/>
    <col min="6146" max="6146" width="12.7109375" style="477" customWidth="1"/>
    <col min="6147" max="6147" width="47.42578125" style="477" customWidth="1"/>
    <col min="6148" max="6148" width="5.5703125" style="477" customWidth="1"/>
    <col min="6149" max="6150" width="3.7109375" style="477" customWidth="1"/>
    <col min="6151" max="6151" width="22" style="477" customWidth="1"/>
    <col min="6152" max="6152" width="5.5703125" style="477" customWidth="1"/>
    <col min="6153" max="6154" width="3.7109375" style="477" customWidth="1"/>
    <col min="6155" max="6155" width="22" style="477" customWidth="1"/>
    <col min="6156" max="6156" width="5.5703125" style="477" customWidth="1"/>
    <col min="6157" max="6158" width="3.7109375" style="477" customWidth="1"/>
    <col min="6159" max="6159" width="22" style="477" customWidth="1"/>
    <col min="6160" max="6161" width="15.7109375" style="477"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169" width="10.5703125" style="477"/>
    <col min="6170" max="6170" width="13.42578125" style="477" customWidth="1"/>
    <col min="6171" max="6390" width="10.5703125" style="477"/>
    <col min="6391" max="6398" width="0" style="477" hidden="1" customWidth="1"/>
    <col min="6399" max="6401" width="3.7109375" style="477" customWidth="1"/>
    <col min="6402" max="6402" width="12.7109375" style="477" customWidth="1"/>
    <col min="6403" max="6403" width="47.42578125" style="477" customWidth="1"/>
    <col min="6404" max="6404" width="5.5703125" style="477" customWidth="1"/>
    <col min="6405" max="6406" width="3.7109375" style="477" customWidth="1"/>
    <col min="6407" max="6407" width="22" style="477" customWidth="1"/>
    <col min="6408" max="6408" width="5.5703125" style="477" customWidth="1"/>
    <col min="6409" max="6410" width="3.7109375" style="477" customWidth="1"/>
    <col min="6411" max="6411" width="22" style="477" customWidth="1"/>
    <col min="6412" max="6412" width="5.5703125" style="477" customWidth="1"/>
    <col min="6413" max="6414" width="3.7109375" style="477" customWidth="1"/>
    <col min="6415" max="6415" width="22" style="477" customWidth="1"/>
    <col min="6416" max="6417" width="15.7109375" style="477"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425" width="10.5703125" style="477"/>
    <col min="6426" max="6426" width="13.42578125" style="477" customWidth="1"/>
    <col min="6427" max="6646" width="10.5703125" style="477"/>
    <col min="6647" max="6654" width="0" style="477" hidden="1" customWidth="1"/>
    <col min="6655" max="6657" width="3.7109375" style="477" customWidth="1"/>
    <col min="6658" max="6658" width="12.7109375" style="477" customWidth="1"/>
    <col min="6659" max="6659" width="47.42578125" style="477" customWidth="1"/>
    <col min="6660" max="6660" width="5.5703125" style="477" customWidth="1"/>
    <col min="6661" max="6662" width="3.7109375" style="477" customWidth="1"/>
    <col min="6663" max="6663" width="22" style="477" customWidth="1"/>
    <col min="6664" max="6664" width="5.5703125" style="477" customWidth="1"/>
    <col min="6665" max="6666" width="3.7109375" style="477" customWidth="1"/>
    <col min="6667" max="6667" width="22" style="477" customWidth="1"/>
    <col min="6668" max="6668" width="5.5703125" style="477" customWidth="1"/>
    <col min="6669" max="6670" width="3.7109375" style="477" customWidth="1"/>
    <col min="6671" max="6671" width="22" style="477" customWidth="1"/>
    <col min="6672" max="6673" width="15.7109375" style="477"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681" width="10.5703125" style="477"/>
    <col min="6682" max="6682" width="13.42578125" style="477" customWidth="1"/>
    <col min="6683" max="6902" width="10.5703125" style="477"/>
    <col min="6903" max="6910" width="0" style="477" hidden="1" customWidth="1"/>
    <col min="6911" max="6913" width="3.7109375" style="477" customWidth="1"/>
    <col min="6914" max="6914" width="12.7109375" style="477" customWidth="1"/>
    <col min="6915" max="6915" width="47.42578125" style="477" customWidth="1"/>
    <col min="6916" max="6916" width="5.5703125" style="477" customWidth="1"/>
    <col min="6917" max="6918" width="3.7109375" style="477" customWidth="1"/>
    <col min="6919" max="6919" width="22" style="477" customWidth="1"/>
    <col min="6920" max="6920" width="5.5703125" style="477" customWidth="1"/>
    <col min="6921" max="6922" width="3.7109375" style="477" customWidth="1"/>
    <col min="6923" max="6923" width="22" style="477" customWidth="1"/>
    <col min="6924" max="6924" width="5.5703125" style="477" customWidth="1"/>
    <col min="6925" max="6926" width="3.7109375" style="477" customWidth="1"/>
    <col min="6927" max="6927" width="22" style="477" customWidth="1"/>
    <col min="6928" max="6929" width="15.7109375" style="477"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6937" width="10.5703125" style="477"/>
    <col min="6938" max="6938" width="13.42578125" style="477" customWidth="1"/>
    <col min="6939" max="7158" width="10.5703125" style="477"/>
    <col min="7159" max="7166" width="0" style="477" hidden="1" customWidth="1"/>
    <col min="7167" max="7169" width="3.7109375" style="477" customWidth="1"/>
    <col min="7170" max="7170" width="12.7109375" style="477" customWidth="1"/>
    <col min="7171" max="7171" width="47.42578125" style="477" customWidth="1"/>
    <col min="7172" max="7172" width="5.5703125" style="477" customWidth="1"/>
    <col min="7173" max="7174" width="3.7109375" style="477" customWidth="1"/>
    <col min="7175" max="7175" width="22" style="477" customWidth="1"/>
    <col min="7176" max="7176" width="5.5703125" style="477" customWidth="1"/>
    <col min="7177" max="7178" width="3.7109375" style="477" customWidth="1"/>
    <col min="7179" max="7179" width="22" style="477" customWidth="1"/>
    <col min="7180" max="7180" width="5.5703125" style="477" customWidth="1"/>
    <col min="7181" max="7182" width="3.7109375" style="477" customWidth="1"/>
    <col min="7183" max="7183" width="22" style="477" customWidth="1"/>
    <col min="7184" max="7185" width="15.7109375" style="477"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193" width="10.5703125" style="477"/>
    <col min="7194" max="7194" width="13.42578125" style="477" customWidth="1"/>
    <col min="7195" max="7414" width="10.5703125" style="477"/>
    <col min="7415" max="7422" width="0" style="477" hidden="1" customWidth="1"/>
    <col min="7423" max="7425" width="3.7109375" style="477" customWidth="1"/>
    <col min="7426" max="7426" width="12.7109375" style="477" customWidth="1"/>
    <col min="7427" max="7427" width="47.42578125" style="477" customWidth="1"/>
    <col min="7428" max="7428" width="5.5703125" style="477" customWidth="1"/>
    <col min="7429" max="7430" width="3.7109375" style="477" customWidth="1"/>
    <col min="7431" max="7431" width="22" style="477" customWidth="1"/>
    <col min="7432" max="7432" width="5.5703125" style="477" customWidth="1"/>
    <col min="7433" max="7434" width="3.7109375" style="477" customWidth="1"/>
    <col min="7435" max="7435" width="22" style="477" customWidth="1"/>
    <col min="7436" max="7436" width="5.5703125" style="477" customWidth="1"/>
    <col min="7437" max="7438" width="3.7109375" style="477" customWidth="1"/>
    <col min="7439" max="7439" width="22" style="477" customWidth="1"/>
    <col min="7440" max="7441" width="15.7109375" style="477"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449" width="10.5703125" style="477"/>
    <col min="7450" max="7450" width="13.42578125" style="477" customWidth="1"/>
    <col min="7451" max="7670" width="10.5703125" style="477"/>
    <col min="7671" max="7678" width="0" style="477" hidden="1" customWidth="1"/>
    <col min="7679" max="7681" width="3.7109375" style="477" customWidth="1"/>
    <col min="7682" max="7682" width="12.7109375" style="477" customWidth="1"/>
    <col min="7683" max="7683" width="47.42578125" style="477" customWidth="1"/>
    <col min="7684" max="7684" width="5.5703125" style="477" customWidth="1"/>
    <col min="7685" max="7686" width="3.7109375" style="477" customWidth="1"/>
    <col min="7687" max="7687" width="22" style="477" customWidth="1"/>
    <col min="7688" max="7688" width="5.5703125" style="477" customWidth="1"/>
    <col min="7689" max="7690" width="3.7109375" style="477" customWidth="1"/>
    <col min="7691" max="7691" width="22" style="477" customWidth="1"/>
    <col min="7692" max="7692" width="5.5703125" style="477" customWidth="1"/>
    <col min="7693" max="7694" width="3.7109375" style="477" customWidth="1"/>
    <col min="7695" max="7695" width="22" style="477" customWidth="1"/>
    <col min="7696" max="7697" width="15.7109375" style="477"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705" width="10.5703125" style="477"/>
    <col min="7706" max="7706" width="13.42578125" style="477" customWidth="1"/>
    <col min="7707" max="7926" width="10.5703125" style="477"/>
    <col min="7927" max="7934" width="0" style="477" hidden="1" customWidth="1"/>
    <col min="7935" max="7937" width="3.7109375" style="477" customWidth="1"/>
    <col min="7938" max="7938" width="12.7109375" style="477" customWidth="1"/>
    <col min="7939" max="7939" width="47.42578125" style="477" customWidth="1"/>
    <col min="7940" max="7940" width="5.5703125" style="477" customWidth="1"/>
    <col min="7941" max="7942" width="3.7109375" style="477" customWidth="1"/>
    <col min="7943" max="7943" width="22" style="477" customWidth="1"/>
    <col min="7944" max="7944" width="5.5703125" style="477" customWidth="1"/>
    <col min="7945" max="7946" width="3.7109375" style="477" customWidth="1"/>
    <col min="7947" max="7947" width="22" style="477" customWidth="1"/>
    <col min="7948" max="7948" width="5.5703125" style="477" customWidth="1"/>
    <col min="7949" max="7950" width="3.7109375" style="477" customWidth="1"/>
    <col min="7951" max="7951" width="22" style="477" customWidth="1"/>
    <col min="7952" max="7953" width="15.7109375" style="477"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7961" width="10.5703125" style="477"/>
    <col min="7962" max="7962" width="13.42578125" style="477" customWidth="1"/>
    <col min="7963" max="8182" width="10.5703125" style="477"/>
    <col min="8183" max="8190" width="0" style="477" hidden="1" customWidth="1"/>
    <col min="8191" max="8193" width="3.7109375" style="477" customWidth="1"/>
    <col min="8194" max="8194" width="12.7109375" style="477" customWidth="1"/>
    <col min="8195" max="8195" width="47.42578125" style="477" customWidth="1"/>
    <col min="8196" max="8196" width="5.5703125" style="477" customWidth="1"/>
    <col min="8197" max="8198" width="3.7109375" style="477" customWidth="1"/>
    <col min="8199" max="8199" width="22" style="477" customWidth="1"/>
    <col min="8200" max="8200" width="5.5703125" style="477" customWidth="1"/>
    <col min="8201" max="8202" width="3.7109375" style="477" customWidth="1"/>
    <col min="8203" max="8203" width="22" style="477" customWidth="1"/>
    <col min="8204" max="8204" width="5.5703125" style="477" customWidth="1"/>
    <col min="8205" max="8206" width="3.7109375" style="477" customWidth="1"/>
    <col min="8207" max="8207" width="22" style="477" customWidth="1"/>
    <col min="8208" max="8209" width="15.7109375" style="477"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217" width="10.5703125" style="477"/>
    <col min="8218" max="8218" width="13.42578125" style="477" customWidth="1"/>
    <col min="8219" max="8438" width="10.5703125" style="477"/>
    <col min="8439" max="8446" width="0" style="477" hidden="1" customWidth="1"/>
    <col min="8447" max="8449" width="3.7109375" style="477" customWidth="1"/>
    <col min="8450" max="8450" width="12.7109375" style="477" customWidth="1"/>
    <col min="8451" max="8451" width="47.42578125" style="477" customWidth="1"/>
    <col min="8452" max="8452" width="5.5703125" style="477" customWidth="1"/>
    <col min="8453" max="8454" width="3.7109375" style="477" customWidth="1"/>
    <col min="8455" max="8455" width="22" style="477" customWidth="1"/>
    <col min="8456" max="8456" width="5.5703125" style="477" customWidth="1"/>
    <col min="8457" max="8458" width="3.7109375" style="477" customWidth="1"/>
    <col min="8459" max="8459" width="22" style="477" customWidth="1"/>
    <col min="8460" max="8460" width="5.5703125" style="477" customWidth="1"/>
    <col min="8461" max="8462" width="3.7109375" style="477" customWidth="1"/>
    <col min="8463" max="8463" width="22" style="477" customWidth="1"/>
    <col min="8464" max="8465" width="15.7109375" style="477"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473" width="10.5703125" style="477"/>
    <col min="8474" max="8474" width="13.42578125" style="477" customWidth="1"/>
    <col min="8475" max="8694" width="10.5703125" style="477"/>
    <col min="8695" max="8702" width="0" style="477" hidden="1" customWidth="1"/>
    <col min="8703" max="8705" width="3.7109375" style="477" customWidth="1"/>
    <col min="8706" max="8706" width="12.7109375" style="477" customWidth="1"/>
    <col min="8707" max="8707" width="47.42578125" style="477" customWidth="1"/>
    <col min="8708" max="8708" width="5.5703125" style="477" customWidth="1"/>
    <col min="8709" max="8710" width="3.7109375" style="477" customWidth="1"/>
    <col min="8711" max="8711" width="22" style="477" customWidth="1"/>
    <col min="8712" max="8712" width="5.5703125" style="477" customWidth="1"/>
    <col min="8713" max="8714" width="3.7109375" style="477" customWidth="1"/>
    <col min="8715" max="8715" width="22" style="477" customWidth="1"/>
    <col min="8716" max="8716" width="5.5703125" style="477" customWidth="1"/>
    <col min="8717" max="8718" width="3.7109375" style="477" customWidth="1"/>
    <col min="8719" max="8719" width="22" style="477" customWidth="1"/>
    <col min="8720" max="8721" width="15.7109375" style="477"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729" width="10.5703125" style="477"/>
    <col min="8730" max="8730" width="13.42578125" style="477" customWidth="1"/>
    <col min="8731" max="8950" width="10.5703125" style="477"/>
    <col min="8951" max="8958" width="0" style="477" hidden="1" customWidth="1"/>
    <col min="8959" max="8961" width="3.7109375" style="477" customWidth="1"/>
    <col min="8962" max="8962" width="12.7109375" style="477" customWidth="1"/>
    <col min="8963" max="8963" width="47.42578125" style="477" customWidth="1"/>
    <col min="8964" max="8964" width="5.5703125" style="477" customWidth="1"/>
    <col min="8965" max="8966" width="3.7109375" style="477" customWidth="1"/>
    <col min="8967" max="8967" width="22" style="477" customWidth="1"/>
    <col min="8968" max="8968" width="5.5703125" style="477" customWidth="1"/>
    <col min="8969" max="8970" width="3.7109375" style="477" customWidth="1"/>
    <col min="8971" max="8971" width="22" style="477" customWidth="1"/>
    <col min="8972" max="8972" width="5.5703125" style="477" customWidth="1"/>
    <col min="8973" max="8974" width="3.7109375" style="477" customWidth="1"/>
    <col min="8975" max="8975" width="22" style="477" customWidth="1"/>
    <col min="8976" max="8977" width="15.7109375" style="477"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8985" width="10.5703125" style="477"/>
    <col min="8986" max="8986" width="13.42578125" style="477" customWidth="1"/>
    <col min="8987" max="9206" width="10.5703125" style="477"/>
    <col min="9207" max="9214" width="0" style="477" hidden="1" customWidth="1"/>
    <col min="9215" max="9217" width="3.7109375" style="477" customWidth="1"/>
    <col min="9218" max="9218" width="12.7109375" style="477" customWidth="1"/>
    <col min="9219" max="9219" width="47.42578125" style="477" customWidth="1"/>
    <col min="9220" max="9220" width="5.5703125" style="477" customWidth="1"/>
    <col min="9221" max="9222" width="3.7109375" style="477" customWidth="1"/>
    <col min="9223" max="9223" width="22" style="477" customWidth="1"/>
    <col min="9224" max="9224" width="5.5703125" style="477" customWidth="1"/>
    <col min="9225" max="9226" width="3.7109375" style="477" customWidth="1"/>
    <col min="9227" max="9227" width="22" style="477" customWidth="1"/>
    <col min="9228" max="9228" width="5.5703125" style="477" customWidth="1"/>
    <col min="9229" max="9230" width="3.7109375" style="477" customWidth="1"/>
    <col min="9231" max="9231" width="22" style="477" customWidth="1"/>
    <col min="9232" max="9233" width="15.7109375" style="477"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241" width="10.5703125" style="477"/>
    <col min="9242" max="9242" width="13.42578125" style="477" customWidth="1"/>
    <col min="9243" max="9462" width="10.5703125" style="477"/>
    <col min="9463" max="9470" width="0" style="477" hidden="1" customWidth="1"/>
    <col min="9471" max="9473" width="3.7109375" style="477" customWidth="1"/>
    <col min="9474" max="9474" width="12.7109375" style="477" customWidth="1"/>
    <col min="9475" max="9475" width="47.42578125" style="477" customWidth="1"/>
    <col min="9476" max="9476" width="5.5703125" style="477" customWidth="1"/>
    <col min="9477" max="9478" width="3.7109375" style="477" customWidth="1"/>
    <col min="9479" max="9479" width="22" style="477" customWidth="1"/>
    <col min="9480" max="9480" width="5.5703125" style="477" customWidth="1"/>
    <col min="9481" max="9482" width="3.7109375" style="477" customWidth="1"/>
    <col min="9483" max="9483" width="22" style="477" customWidth="1"/>
    <col min="9484" max="9484" width="5.5703125" style="477" customWidth="1"/>
    <col min="9485" max="9486" width="3.7109375" style="477" customWidth="1"/>
    <col min="9487" max="9487" width="22" style="477" customWidth="1"/>
    <col min="9488" max="9489" width="15.7109375" style="477"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497" width="10.5703125" style="477"/>
    <col min="9498" max="9498" width="13.42578125" style="477" customWidth="1"/>
    <col min="9499" max="9718" width="10.5703125" style="477"/>
    <col min="9719" max="9726" width="0" style="477" hidden="1" customWidth="1"/>
    <col min="9727" max="9729" width="3.7109375" style="477" customWidth="1"/>
    <col min="9730" max="9730" width="12.7109375" style="477" customWidth="1"/>
    <col min="9731" max="9731" width="47.42578125" style="477" customWidth="1"/>
    <col min="9732" max="9732" width="5.5703125" style="477" customWidth="1"/>
    <col min="9733" max="9734" width="3.7109375" style="477" customWidth="1"/>
    <col min="9735" max="9735" width="22" style="477" customWidth="1"/>
    <col min="9736" max="9736" width="5.5703125" style="477" customWidth="1"/>
    <col min="9737" max="9738" width="3.7109375" style="477" customWidth="1"/>
    <col min="9739" max="9739" width="22" style="477" customWidth="1"/>
    <col min="9740" max="9740" width="5.5703125" style="477" customWidth="1"/>
    <col min="9741" max="9742" width="3.7109375" style="477" customWidth="1"/>
    <col min="9743" max="9743" width="22" style="477" customWidth="1"/>
    <col min="9744" max="9745" width="15.7109375" style="477"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753" width="10.5703125" style="477"/>
    <col min="9754" max="9754" width="13.42578125" style="477" customWidth="1"/>
    <col min="9755" max="9974" width="10.5703125" style="477"/>
    <col min="9975" max="9982" width="0" style="477" hidden="1" customWidth="1"/>
    <col min="9983" max="9985" width="3.7109375" style="477" customWidth="1"/>
    <col min="9986" max="9986" width="12.7109375" style="477" customWidth="1"/>
    <col min="9987" max="9987" width="47.42578125" style="477" customWidth="1"/>
    <col min="9988" max="9988" width="5.5703125" style="477" customWidth="1"/>
    <col min="9989" max="9990" width="3.7109375" style="477" customWidth="1"/>
    <col min="9991" max="9991" width="22" style="477" customWidth="1"/>
    <col min="9992" max="9992" width="5.5703125" style="477" customWidth="1"/>
    <col min="9993" max="9994" width="3.7109375" style="477" customWidth="1"/>
    <col min="9995" max="9995" width="22" style="477" customWidth="1"/>
    <col min="9996" max="9996" width="5.5703125" style="477" customWidth="1"/>
    <col min="9997" max="9998" width="3.7109375" style="477" customWidth="1"/>
    <col min="9999" max="9999" width="22" style="477" customWidth="1"/>
    <col min="10000" max="10001" width="15.7109375" style="477"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009" width="10.5703125" style="477"/>
    <col min="10010" max="10010" width="13.42578125" style="477" customWidth="1"/>
    <col min="10011" max="10230" width="10.5703125" style="477"/>
    <col min="10231" max="10238" width="0" style="477" hidden="1" customWidth="1"/>
    <col min="10239" max="10241" width="3.7109375" style="477" customWidth="1"/>
    <col min="10242" max="10242" width="12.7109375" style="477" customWidth="1"/>
    <col min="10243" max="10243" width="47.42578125" style="477" customWidth="1"/>
    <col min="10244" max="10244" width="5.5703125" style="477" customWidth="1"/>
    <col min="10245" max="10246" width="3.7109375" style="477" customWidth="1"/>
    <col min="10247" max="10247" width="22" style="477" customWidth="1"/>
    <col min="10248" max="10248" width="5.5703125" style="477" customWidth="1"/>
    <col min="10249" max="10250" width="3.7109375" style="477" customWidth="1"/>
    <col min="10251" max="10251" width="22" style="477" customWidth="1"/>
    <col min="10252" max="10252" width="5.5703125" style="477" customWidth="1"/>
    <col min="10253" max="10254" width="3.7109375" style="477" customWidth="1"/>
    <col min="10255" max="10255" width="22" style="477" customWidth="1"/>
    <col min="10256" max="10257" width="15.7109375" style="477"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265" width="10.5703125" style="477"/>
    <col min="10266" max="10266" width="13.42578125" style="477" customWidth="1"/>
    <col min="10267" max="10486" width="10.5703125" style="477"/>
    <col min="10487" max="10494" width="0" style="477" hidden="1" customWidth="1"/>
    <col min="10495" max="10497" width="3.7109375" style="477" customWidth="1"/>
    <col min="10498" max="10498" width="12.7109375" style="477" customWidth="1"/>
    <col min="10499" max="10499" width="47.42578125" style="477" customWidth="1"/>
    <col min="10500" max="10500" width="5.5703125" style="477" customWidth="1"/>
    <col min="10501" max="10502" width="3.7109375" style="477" customWidth="1"/>
    <col min="10503" max="10503" width="22" style="477" customWidth="1"/>
    <col min="10504" max="10504" width="5.5703125" style="477" customWidth="1"/>
    <col min="10505" max="10506" width="3.7109375" style="477" customWidth="1"/>
    <col min="10507" max="10507" width="22" style="477" customWidth="1"/>
    <col min="10508" max="10508" width="5.5703125" style="477" customWidth="1"/>
    <col min="10509" max="10510" width="3.7109375" style="477" customWidth="1"/>
    <col min="10511" max="10511" width="22" style="477" customWidth="1"/>
    <col min="10512" max="10513" width="15.7109375" style="477"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521" width="10.5703125" style="477"/>
    <col min="10522" max="10522" width="13.42578125" style="477" customWidth="1"/>
    <col min="10523" max="10742" width="10.5703125" style="477"/>
    <col min="10743" max="10750" width="0" style="477" hidden="1" customWidth="1"/>
    <col min="10751" max="10753" width="3.7109375" style="477" customWidth="1"/>
    <col min="10754" max="10754" width="12.7109375" style="477" customWidth="1"/>
    <col min="10755" max="10755" width="47.42578125" style="477" customWidth="1"/>
    <col min="10756" max="10756" width="5.5703125" style="477" customWidth="1"/>
    <col min="10757" max="10758" width="3.7109375" style="477" customWidth="1"/>
    <col min="10759" max="10759" width="22" style="477" customWidth="1"/>
    <col min="10760" max="10760" width="5.5703125" style="477" customWidth="1"/>
    <col min="10761" max="10762" width="3.7109375" style="477" customWidth="1"/>
    <col min="10763" max="10763" width="22" style="477" customWidth="1"/>
    <col min="10764" max="10764" width="5.5703125" style="477" customWidth="1"/>
    <col min="10765" max="10766" width="3.7109375" style="477" customWidth="1"/>
    <col min="10767" max="10767" width="22" style="477" customWidth="1"/>
    <col min="10768" max="10769" width="15.7109375" style="477"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0777" width="10.5703125" style="477"/>
    <col min="10778" max="10778" width="13.42578125" style="477" customWidth="1"/>
    <col min="10779" max="10998" width="10.5703125" style="477"/>
    <col min="10999" max="11006" width="0" style="477" hidden="1" customWidth="1"/>
    <col min="11007" max="11009" width="3.7109375" style="477" customWidth="1"/>
    <col min="11010" max="11010" width="12.7109375" style="477" customWidth="1"/>
    <col min="11011" max="11011" width="47.42578125" style="477" customWidth="1"/>
    <col min="11012" max="11012" width="5.5703125" style="477" customWidth="1"/>
    <col min="11013" max="11014" width="3.7109375" style="477" customWidth="1"/>
    <col min="11015" max="11015" width="22" style="477" customWidth="1"/>
    <col min="11016" max="11016" width="5.5703125" style="477" customWidth="1"/>
    <col min="11017" max="11018" width="3.7109375" style="477" customWidth="1"/>
    <col min="11019" max="11019" width="22" style="477" customWidth="1"/>
    <col min="11020" max="11020" width="5.5703125" style="477" customWidth="1"/>
    <col min="11021" max="11022" width="3.7109375" style="477" customWidth="1"/>
    <col min="11023" max="11023" width="22" style="477" customWidth="1"/>
    <col min="11024" max="11025" width="15.7109375" style="477"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033" width="10.5703125" style="477"/>
    <col min="11034" max="11034" width="13.42578125" style="477" customWidth="1"/>
    <col min="11035" max="11254" width="10.5703125" style="477"/>
    <col min="11255" max="11262" width="0" style="477" hidden="1" customWidth="1"/>
    <col min="11263" max="11265" width="3.7109375" style="477" customWidth="1"/>
    <col min="11266" max="11266" width="12.7109375" style="477" customWidth="1"/>
    <col min="11267" max="11267" width="47.42578125" style="477" customWidth="1"/>
    <col min="11268" max="11268" width="5.5703125" style="477" customWidth="1"/>
    <col min="11269" max="11270" width="3.7109375" style="477" customWidth="1"/>
    <col min="11271" max="11271" width="22" style="477" customWidth="1"/>
    <col min="11272" max="11272" width="5.5703125" style="477" customWidth="1"/>
    <col min="11273" max="11274" width="3.7109375" style="477" customWidth="1"/>
    <col min="11275" max="11275" width="22" style="477" customWidth="1"/>
    <col min="11276" max="11276" width="5.5703125" style="477" customWidth="1"/>
    <col min="11277" max="11278" width="3.7109375" style="477" customWidth="1"/>
    <col min="11279" max="11279" width="22" style="477" customWidth="1"/>
    <col min="11280" max="11281" width="15.7109375" style="477"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289" width="10.5703125" style="477"/>
    <col min="11290" max="11290" width="13.42578125" style="477" customWidth="1"/>
    <col min="11291" max="11510" width="10.5703125" style="477"/>
    <col min="11511" max="11518" width="0" style="477" hidden="1" customWidth="1"/>
    <col min="11519" max="11521" width="3.7109375" style="477" customWidth="1"/>
    <col min="11522" max="11522" width="12.7109375" style="477" customWidth="1"/>
    <col min="11523" max="11523" width="47.42578125" style="477" customWidth="1"/>
    <col min="11524" max="11524" width="5.5703125" style="477" customWidth="1"/>
    <col min="11525" max="11526" width="3.7109375" style="477" customWidth="1"/>
    <col min="11527" max="11527" width="22" style="477" customWidth="1"/>
    <col min="11528" max="11528" width="5.5703125" style="477" customWidth="1"/>
    <col min="11529" max="11530" width="3.7109375" style="477" customWidth="1"/>
    <col min="11531" max="11531" width="22" style="477" customWidth="1"/>
    <col min="11532" max="11532" width="5.5703125" style="477" customWidth="1"/>
    <col min="11533" max="11534" width="3.7109375" style="477" customWidth="1"/>
    <col min="11535" max="11535" width="22" style="477" customWidth="1"/>
    <col min="11536" max="11537" width="15.7109375" style="477"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545" width="10.5703125" style="477"/>
    <col min="11546" max="11546" width="13.42578125" style="477" customWidth="1"/>
    <col min="11547" max="11766" width="10.5703125" style="477"/>
    <col min="11767" max="11774" width="0" style="477" hidden="1" customWidth="1"/>
    <col min="11775" max="11777" width="3.7109375" style="477" customWidth="1"/>
    <col min="11778" max="11778" width="12.7109375" style="477" customWidth="1"/>
    <col min="11779" max="11779" width="47.42578125" style="477" customWidth="1"/>
    <col min="11780" max="11780" width="5.5703125" style="477" customWidth="1"/>
    <col min="11781" max="11782" width="3.7109375" style="477" customWidth="1"/>
    <col min="11783" max="11783" width="22" style="477" customWidth="1"/>
    <col min="11784" max="11784" width="5.5703125" style="477" customWidth="1"/>
    <col min="11785" max="11786" width="3.7109375" style="477" customWidth="1"/>
    <col min="11787" max="11787" width="22" style="477" customWidth="1"/>
    <col min="11788" max="11788" width="5.5703125" style="477" customWidth="1"/>
    <col min="11789" max="11790" width="3.7109375" style="477" customWidth="1"/>
    <col min="11791" max="11791" width="22" style="477" customWidth="1"/>
    <col min="11792" max="11793" width="15.7109375" style="477"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1801" width="10.5703125" style="477"/>
    <col min="11802" max="11802" width="13.42578125" style="477" customWidth="1"/>
    <col min="11803" max="12022" width="10.5703125" style="477"/>
    <col min="12023" max="12030" width="0" style="477" hidden="1" customWidth="1"/>
    <col min="12031" max="12033" width="3.7109375" style="477" customWidth="1"/>
    <col min="12034" max="12034" width="12.7109375" style="477" customWidth="1"/>
    <col min="12035" max="12035" width="47.42578125" style="477" customWidth="1"/>
    <col min="12036" max="12036" width="5.5703125" style="477" customWidth="1"/>
    <col min="12037" max="12038" width="3.7109375" style="477" customWidth="1"/>
    <col min="12039" max="12039" width="22" style="477" customWidth="1"/>
    <col min="12040" max="12040" width="5.5703125" style="477" customWidth="1"/>
    <col min="12041" max="12042" width="3.7109375" style="477" customWidth="1"/>
    <col min="12043" max="12043" width="22" style="477" customWidth="1"/>
    <col min="12044" max="12044" width="5.5703125" style="477" customWidth="1"/>
    <col min="12045" max="12046" width="3.7109375" style="477" customWidth="1"/>
    <col min="12047" max="12047" width="22" style="477" customWidth="1"/>
    <col min="12048" max="12049" width="15.7109375" style="477"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057" width="10.5703125" style="477"/>
    <col min="12058" max="12058" width="13.42578125" style="477" customWidth="1"/>
    <col min="12059" max="12278" width="10.5703125" style="477"/>
    <col min="12279" max="12286" width="0" style="477" hidden="1" customWidth="1"/>
    <col min="12287" max="12289" width="3.7109375" style="477" customWidth="1"/>
    <col min="12290" max="12290" width="12.7109375" style="477" customWidth="1"/>
    <col min="12291" max="12291" width="47.42578125" style="477" customWidth="1"/>
    <col min="12292" max="12292" width="5.5703125" style="477" customWidth="1"/>
    <col min="12293" max="12294" width="3.7109375" style="477" customWidth="1"/>
    <col min="12295" max="12295" width="22" style="477" customWidth="1"/>
    <col min="12296" max="12296" width="5.5703125" style="477" customWidth="1"/>
    <col min="12297" max="12298" width="3.7109375" style="477" customWidth="1"/>
    <col min="12299" max="12299" width="22" style="477" customWidth="1"/>
    <col min="12300" max="12300" width="5.5703125" style="477" customWidth="1"/>
    <col min="12301" max="12302" width="3.7109375" style="477" customWidth="1"/>
    <col min="12303" max="12303" width="22" style="477" customWidth="1"/>
    <col min="12304" max="12305" width="15.7109375" style="477"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313" width="10.5703125" style="477"/>
    <col min="12314" max="12314" width="13.42578125" style="477" customWidth="1"/>
    <col min="12315" max="12534" width="10.5703125" style="477"/>
    <col min="12535" max="12542" width="0" style="477" hidden="1" customWidth="1"/>
    <col min="12543" max="12545" width="3.7109375" style="477" customWidth="1"/>
    <col min="12546" max="12546" width="12.7109375" style="477" customWidth="1"/>
    <col min="12547" max="12547" width="47.42578125" style="477" customWidth="1"/>
    <col min="12548" max="12548" width="5.5703125" style="477" customWidth="1"/>
    <col min="12549" max="12550" width="3.7109375" style="477" customWidth="1"/>
    <col min="12551" max="12551" width="22" style="477" customWidth="1"/>
    <col min="12552" max="12552" width="5.5703125" style="477" customWidth="1"/>
    <col min="12553" max="12554" width="3.7109375" style="477" customWidth="1"/>
    <col min="12555" max="12555" width="22" style="477" customWidth="1"/>
    <col min="12556" max="12556" width="5.5703125" style="477" customWidth="1"/>
    <col min="12557" max="12558" width="3.7109375" style="477" customWidth="1"/>
    <col min="12559" max="12559" width="22" style="477" customWidth="1"/>
    <col min="12560" max="12561" width="15.7109375" style="477"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569" width="10.5703125" style="477"/>
    <col min="12570" max="12570" width="13.42578125" style="477" customWidth="1"/>
    <col min="12571" max="12790" width="10.5703125" style="477"/>
    <col min="12791" max="12798" width="0" style="477" hidden="1" customWidth="1"/>
    <col min="12799" max="12801" width="3.7109375" style="477" customWidth="1"/>
    <col min="12802" max="12802" width="12.7109375" style="477" customWidth="1"/>
    <col min="12803" max="12803" width="47.42578125" style="477" customWidth="1"/>
    <col min="12804" max="12804" width="5.5703125" style="477" customWidth="1"/>
    <col min="12805" max="12806" width="3.7109375" style="477" customWidth="1"/>
    <col min="12807" max="12807" width="22" style="477" customWidth="1"/>
    <col min="12808" max="12808" width="5.5703125" style="477" customWidth="1"/>
    <col min="12809" max="12810" width="3.7109375" style="477" customWidth="1"/>
    <col min="12811" max="12811" width="22" style="477" customWidth="1"/>
    <col min="12812" max="12812" width="5.5703125" style="477" customWidth="1"/>
    <col min="12813" max="12814" width="3.7109375" style="477" customWidth="1"/>
    <col min="12815" max="12815" width="22" style="477" customWidth="1"/>
    <col min="12816" max="12817" width="15.7109375" style="477"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2825" width="10.5703125" style="477"/>
    <col min="12826" max="12826" width="13.42578125" style="477" customWidth="1"/>
    <col min="12827" max="13046" width="10.5703125" style="477"/>
    <col min="13047" max="13054" width="0" style="477" hidden="1" customWidth="1"/>
    <col min="13055" max="13057" width="3.7109375" style="477" customWidth="1"/>
    <col min="13058" max="13058" width="12.7109375" style="477" customWidth="1"/>
    <col min="13059" max="13059" width="47.42578125" style="477" customWidth="1"/>
    <col min="13060" max="13060" width="5.5703125" style="477" customWidth="1"/>
    <col min="13061" max="13062" width="3.7109375" style="477" customWidth="1"/>
    <col min="13063" max="13063" width="22" style="477" customWidth="1"/>
    <col min="13064" max="13064" width="5.5703125" style="477" customWidth="1"/>
    <col min="13065" max="13066" width="3.7109375" style="477" customWidth="1"/>
    <col min="13067" max="13067" width="22" style="477" customWidth="1"/>
    <col min="13068" max="13068" width="5.5703125" style="477" customWidth="1"/>
    <col min="13069" max="13070" width="3.7109375" style="477" customWidth="1"/>
    <col min="13071" max="13071" width="22" style="477" customWidth="1"/>
    <col min="13072" max="13073" width="15.7109375" style="477"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081" width="10.5703125" style="477"/>
    <col min="13082" max="13082" width="13.42578125" style="477" customWidth="1"/>
    <col min="13083" max="13302" width="10.5703125" style="477"/>
    <col min="13303" max="13310" width="0" style="477" hidden="1" customWidth="1"/>
    <col min="13311" max="13313" width="3.7109375" style="477" customWidth="1"/>
    <col min="13314" max="13314" width="12.7109375" style="477" customWidth="1"/>
    <col min="13315" max="13315" width="47.42578125" style="477" customWidth="1"/>
    <col min="13316" max="13316" width="5.5703125" style="477" customWidth="1"/>
    <col min="13317" max="13318" width="3.7109375" style="477" customWidth="1"/>
    <col min="13319" max="13319" width="22" style="477" customWidth="1"/>
    <col min="13320" max="13320" width="5.5703125" style="477" customWidth="1"/>
    <col min="13321" max="13322" width="3.7109375" style="477" customWidth="1"/>
    <col min="13323" max="13323" width="22" style="477" customWidth="1"/>
    <col min="13324" max="13324" width="5.5703125" style="477" customWidth="1"/>
    <col min="13325" max="13326" width="3.7109375" style="477" customWidth="1"/>
    <col min="13327" max="13327" width="22" style="477" customWidth="1"/>
    <col min="13328" max="13329" width="15.7109375" style="477"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337" width="10.5703125" style="477"/>
    <col min="13338" max="13338" width="13.42578125" style="477" customWidth="1"/>
    <col min="13339" max="13558" width="10.5703125" style="477"/>
    <col min="13559" max="13566" width="0" style="477" hidden="1" customWidth="1"/>
    <col min="13567" max="13569" width="3.7109375" style="477" customWidth="1"/>
    <col min="13570" max="13570" width="12.7109375" style="477" customWidth="1"/>
    <col min="13571" max="13571" width="47.42578125" style="477" customWidth="1"/>
    <col min="13572" max="13572" width="5.5703125" style="477" customWidth="1"/>
    <col min="13573" max="13574" width="3.7109375" style="477" customWidth="1"/>
    <col min="13575" max="13575" width="22" style="477" customWidth="1"/>
    <col min="13576" max="13576" width="5.5703125" style="477" customWidth="1"/>
    <col min="13577" max="13578" width="3.7109375" style="477" customWidth="1"/>
    <col min="13579" max="13579" width="22" style="477" customWidth="1"/>
    <col min="13580" max="13580" width="5.5703125" style="477" customWidth="1"/>
    <col min="13581" max="13582" width="3.7109375" style="477" customWidth="1"/>
    <col min="13583" max="13583" width="22" style="477" customWidth="1"/>
    <col min="13584" max="13585" width="15.7109375" style="477"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593" width="10.5703125" style="477"/>
    <col min="13594" max="13594" width="13.42578125" style="477" customWidth="1"/>
    <col min="13595" max="13814" width="10.5703125" style="477"/>
    <col min="13815" max="13822" width="0" style="477" hidden="1" customWidth="1"/>
    <col min="13823" max="13825" width="3.7109375" style="477" customWidth="1"/>
    <col min="13826" max="13826" width="12.7109375" style="477" customWidth="1"/>
    <col min="13827" max="13827" width="47.42578125" style="477" customWidth="1"/>
    <col min="13828" max="13828" width="5.5703125" style="477" customWidth="1"/>
    <col min="13829" max="13830" width="3.7109375" style="477" customWidth="1"/>
    <col min="13831" max="13831" width="22" style="477" customWidth="1"/>
    <col min="13832" max="13832" width="5.5703125" style="477" customWidth="1"/>
    <col min="13833" max="13834" width="3.7109375" style="477" customWidth="1"/>
    <col min="13835" max="13835" width="22" style="477" customWidth="1"/>
    <col min="13836" max="13836" width="5.5703125" style="477" customWidth="1"/>
    <col min="13837" max="13838" width="3.7109375" style="477" customWidth="1"/>
    <col min="13839" max="13839" width="22" style="477" customWidth="1"/>
    <col min="13840" max="13841" width="15.7109375" style="477"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3849" width="10.5703125" style="477"/>
    <col min="13850" max="13850" width="13.42578125" style="477" customWidth="1"/>
    <col min="13851" max="14070" width="10.5703125" style="477"/>
    <col min="14071" max="14078" width="0" style="477" hidden="1" customWidth="1"/>
    <col min="14079" max="14081" width="3.7109375" style="477" customWidth="1"/>
    <col min="14082" max="14082" width="12.7109375" style="477" customWidth="1"/>
    <col min="14083" max="14083" width="47.42578125" style="477" customWidth="1"/>
    <col min="14084" max="14084" width="5.5703125" style="477" customWidth="1"/>
    <col min="14085" max="14086" width="3.7109375" style="477" customWidth="1"/>
    <col min="14087" max="14087" width="22" style="477" customWidth="1"/>
    <col min="14088" max="14088" width="5.5703125" style="477" customWidth="1"/>
    <col min="14089" max="14090" width="3.7109375" style="477" customWidth="1"/>
    <col min="14091" max="14091" width="22" style="477" customWidth="1"/>
    <col min="14092" max="14092" width="5.5703125" style="477" customWidth="1"/>
    <col min="14093" max="14094" width="3.7109375" style="477" customWidth="1"/>
    <col min="14095" max="14095" width="22" style="477" customWidth="1"/>
    <col min="14096" max="14097" width="15.7109375" style="477"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105" width="10.5703125" style="477"/>
    <col min="14106" max="14106" width="13.42578125" style="477" customWidth="1"/>
    <col min="14107" max="14326" width="10.5703125" style="477"/>
    <col min="14327" max="14334" width="0" style="477" hidden="1" customWidth="1"/>
    <col min="14335" max="14337" width="3.7109375" style="477" customWidth="1"/>
    <col min="14338" max="14338" width="12.7109375" style="477" customWidth="1"/>
    <col min="14339" max="14339" width="47.42578125" style="477" customWidth="1"/>
    <col min="14340" max="14340" width="5.5703125" style="477" customWidth="1"/>
    <col min="14341" max="14342" width="3.7109375" style="477" customWidth="1"/>
    <col min="14343" max="14343" width="22" style="477" customWidth="1"/>
    <col min="14344" max="14344" width="5.5703125" style="477" customWidth="1"/>
    <col min="14345" max="14346" width="3.7109375" style="477" customWidth="1"/>
    <col min="14347" max="14347" width="22" style="477" customWidth="1"/>
    <col min="14348" max="14348" width="5.5703125" style="477" customWidth="1"/>
    <col min="14349" max="14350" width="3.7109375" style="477" customWidth="1"/>
    <col min="14351" max="14351" width="22" style="477" customWidth="1"/>
    <col min="14352" max="14353" width="15.7109375" style="477"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361" width="10.5703125" style="477"/>
    <col min="14362" max="14362" width="13.42578125" style="477" customWidth="1"/>
    <col min="14363" max="14582" width="10.5703125" style="477"/>
    <col min="14583" max="14590" width="0" style="477" hidden="1" customWidth="1"/>
    <col min="14591" max="14593" width="3.7109375" style="477" customWidth="1"/>
    <col min="14594" max="14594" width="12.7109375" style="477" customWidth="1"/>
    <col min="14595" max="14595" width="47.42578125" style="477" customWidth="1"/>
    <col min="14596" max="14596" width="5.5703125" style="477" customWidth="1"/>
    <col min="14597" max="14598" width="3.7109375" style="477" customWidth="1"/>
    <col min="14599" max="14599" width="22" style="477" customWidth="1"/>
    <col min="14600" max="14600" width="5.5703125" style="477" customWidth="1"/>
    <col min="14601" max="14602" width="3.7109375" style="477" customWidth="1"/>
    <col min="14603" max="14603" width="22" style="477" customWidth="1"/>
    <col min="14604" max="14604" width="5.5703125" style="477" customWidth="1"/>
    <col min="14605" max="14606" width="3.7109375" style="477" customWidth="1"/>
    <col min="14607" max="14607" width="22" style="477" customWidth="1"/>
    <col min="14608" max="14609" width="15.7109375" style="477"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617" width="10.5703125" style="477"/>
    <col min="14618" max="14618" width="13.42578125" style="477" customWidth="1"/>
    <col min="14619" max="14838" width="10.5703125" style="477"/>
    <col min="14839" max="14846" width="0" style="477" hidden="1" customWidth="1"/>
    <col min="14847" max="14849" width="3.7109375" style="477" customWidth="1"/>
    <col min="14850" max="14850" width="12.7109375" style="477" customWidth="1"/>
    <col min="14851" max="14851" width="47.42578125" style="477" customWidth="1"/>
    <col min="14852" max="14852" width="5.5703125" style="477" customWidth="1"/>
    <col min="14853" max="14854" width="3.7109375" style="477" customWidth="1"/>
    <col min="14855" max="14855" width="22" style="477" customWidth="1"/>
    <col min="14856" max="14856" width="5.5703125" style="477" customWidth="1"/>
    <col min="14857" max="14858" width="3.7109375" style="477" customWidth="1"/>
    <col min="14859" max="14859" width="22" style="477" customWidth="1"/>
    <col min="14860" max="14860" width="5.5703125" style="477" customWidth="1"/>
    <col min="14861" max="14862" width="3.7109375" style="477" customWidth="1"/>
    <col min="14863" max="14863" width="22" style="477" customWidth="1"/>
    <col min="14864" max="14865" width="15.7109375" style="477"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4873" width="10.5703125" style="477"/>
    <col min="14874" max="14874" width="13.42578125" style="477" customWidth="1"/>
    <col min="14875" max="15094" width="10.5703125" style="477"/>
    <col min="15095" max="15102" width="0" style="477" hidden="1" customWidth="1"/>
    <col min="15103" max="15105" width="3.7109375" style="477" customWidth="1"/>
    <col min="15106" max="15106" width="12.7109375" style="477" customWidth="1"/>
    <col min="15107" max="15107" width="47.42578125" style="477" customWidth="1"/>
    <col min="15108" max="15108" width="5.5703125" style="477" customWidth="1"/>
    <col min="15109" max="15110" width="3.7109375" style="477" customWidth="1"/>
    <col min="15111" max="15111" width="22" style="477" customWidth="1"/>
    <col min="15112" max="15112" width="5.5703125" style="477" customWidth="1"/>
    <col min="15113" max="15114" width="3.7109375" style="477" customWidth="1"/>
    <col min="15115" max="15115" width="22" style="477" customWidth="1"/>
    <col min="15116" max="15116" width="5.5703125" style="477" customWidth="1"/>
    <col min="15117" max="15118" width="3.7109375" style="477" customWidth="1"/>
    <col min="15119" max="15119" width="22" style="477" customWidth="1"/>
    <col min="15120" max="15121" width="15.7109375" style="477"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129" width="10.5703125" style="477"/>
    <col min="15130" max="15130" width="13.42578125" style="477" customWidth="1"/>
    <col min="15131" max="15350" width="10.5703125" style="477"/>
    <col min="15351" max="15358" width="0" style="477" hidden="1" customWidth="1"/>
    <col min="15359" max="15361" width="3.7109375" style="477" customWidth="1"/>
    <col min="15362" max="15362" width="12.7109375" style="477" customWidth="1"/>
    <col min="15363" max="15363" width="47.42578125" style="477" customWidth="1"/>
    <col min="15364" max="15364" width="5.5703125" style="477" customWidth="1"/>
    <col min="15365" max="15366" width="3.7109375" style="477" customWidth="1"/>
    <col min="15367" max="15367" width="22" style="477" customWidth="1"/>
    <col min="15368" max="15368" width="5.5703125" style="477" customWidth="1"/>
    <col min="15369" max="15370" width="3.7109375" style="477" customWidth="1"/>
    <col min="15371" max="15371" width="22" style="477" customWidth="1"/>
    <col min="15372" max="15372" width="5.5703125" style="477" customWidth="1"/>
    <col min="15373" max="15374" width="3.7109375" style="477" customWidth="1"/>
    <col min="15375" max="15375" width="22" style="477" customWidth="1"/>
    <col min="15376" max="15377" width="15.7109375" style="477"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385" width="10.5703125" style="477"/>
    <col min="15386" max="15386" width="13.42578125" style="477" customWidth="1"/>
    <col min="15387" max="15606" width="10.5703125" style="477"/>
    <col min="15607" max="15614" width="0" style="477" hidden="1" customWidth="1"/>
    <col min="15615" max="15617" width="3.7109375" style="477" customWidth="1"/>
    <col min="15618" max="15618" width="12.7109375" style="477" customWidth="1"/>
    <col min="15619" max="15619" width="47.42578125" style="477" customWidth="1"/>
    <col min="15620" max="15620" width="5.5703125" style="477" customWidth="1"/>
    <col min="15621" max="15622" width="3.7109375" style="477" customWidth="1"/>
    <col min="15623" max="15623" width="22" style="477" customWidth="1"/>
    <col min="15624" max="15624" width="5.5703125" style="477" customWidth="1"/>
    <col min="15625" max="15626" width="3.7109375" style="477" customWidth="1"/>
    <col min="15627" max="15627" width="22" style="477" customWidth="1"/>
    <col min="15628" max="15628" width="5.5703125" style="477" customWidth="1"/>
    <col min="15629" max="15630" width="3.7109375" style="477" customWidth="1"/>
    <col min="15631" max="15631" width="22" style="477" customWidth="1"/>
    <col min="15632" max="15633" width="15.7109375" style="477"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641" width="10.5703125" style="477"/>
    <col min="15642" max="15642" width="13.42578125" style="477" customWidth="1"/>
    <col min="15643" max="15862" width="10.5703125" style="477"/>
    <col min="15863" max="15870" width="0" style="477" hidden="1" customWidth="1"/>
    <col min="15871" max="15873" width="3.7109375" style="477" customWidth="1"/>
    <col min="15874" max="15874" width="12.7109375" style="477" customWidth="1"/>
    <col min="15875" max="15875" width="47.42578125" style="477" customWidth="1"/>
    <col min="15876" max="15876" width="5.5703125" style="477" customWidth="1"/>
    <col min="15877" max="15878" width="3.7109375" style="477" customWidth="1"/>
    <col min="15879" max="15879" width="22" style="477" customWidth="1"/>
    <col min="15880" max="15880" width="5.5703125" style="477" customWidth="1"/>
    <col min="15881" max="15882" width="3.7109375" style="477" customWidth="1"/>
    <col min="15883" max="15883" width="22" style="477" customWidth="1"/>
    <col min="15884" max="15884" width="5.5703125" style="477" customWidth="1"/>
    <col min="15885" max="15886" width="3.7109375" style="477" customWidth="1"/>
    <col min="15887" max="15887" width="22" style="477" customWidth="1"/>
    <col min="15888" max="15889" width="15.7109375" style="477"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5897" width="10.5703125" style="477"/>
    <col min="15898" max="15898" width="13.42578125" style="477" customWidth="1"/>
    <col min="15899" max="16118" width="10.5703125" style="477"/>
    <col min="16119" max="16126" width="0" style="477" hidden="1" customWidth="1"/>
    <col min="16127" max="16129" width="3.7109375" style="477" customWidth="1"/>
    <col min="16130" max="16130" width="12.7109375" style="477" customWidth="1"/>
    <col min="16131" max="16131" width="47.42578125" style="477" customWidth="1"/>
    <col min="16132" max="16132" width="5.5703125" style="477" customWidth="1"/>
    <col min="16133" max="16134" width="3.7109375" style="477" customWidth="1"/>
    <col min="16135" max="16135" width="22" style="477" customWidth="1"/>
    <col min="16136" max="16136" width="5.5703125" style="477" customWidth="1"/>
    <col min="16137" max="16138" width="3.7109375" style="477" customWidth="1"/>
    <col min="16139" max="16139" width="22" style="477" customWidth="1"/>
    <col min="16140" max="16140" width="5.5703125" style="477" customWidth="1"/>
    <col min="16141" max="16142" width="3.7109375" style="477" customWidth="1"/>
    <col min="16143" max="16143" width="22" style="477" customWidth="1"/>
    <col min="16144" max="16145" width="15.7109375" style="477"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153" width="10.5703125" style="477"/>
    <col min="16154" max="16154" width="13.42578125" style="477" customWidth="1"/>
    <col min="16155" max="16384" width="10.5703125" style="477"/>
  </cols>
  <sheetData>
    <row r="1" spans="1:37" hidden="1"/>
    <row r="2" spans="1:37" hidden="1"/>
    <row r="3" spans="1:37" hidden="1"/>
    <row r="4" spans="1:37" ht="3" customHeight="1">
      <c r="J4" s="482"/>
      <c r="K4" s="482"/>
      <c r="L4" s="478"/>
      <c r="M4" s="478"/>
      <c r="N4" s="478"/>
      <c r="O4" s="478"/>
      <c r="P4" s="478"/>
      <c r="Q4" s="478"/>
      <c r="R4" s="478"/>
      <c r="S4" s="478"/>
      <c r="T4" s="478"/>
      <c r="U4" s="478"/>
      <c r="V4" s="478"/>
      <c r="W4" s="478"/>
      <c r="X4" s="478"/>
      <c r="Y4" s="478"/>
      <c r="Z4" s="485"/>
      <c r="AA4" s="485"/>
      <c r="AB4" s="485"/>
      <c r="AC4" s="485"/>
      <c r="AD4" s="485"/>
      <c r="AE4" s="478"/>
    </row>
    <row r="5" spans="1:37" ht="22.5" customHeight="1">
      <c r="J5" s="482"/>
      <c r="K5" s="482"/>
      <c r="L5" s="1227" t="s">
        <v>675</v>
      </c>
      <c r="M5" s="1227"/>
      <c r="N5" s="1227"/>
      <c r="O5" s="1227"/>
      <c r="P5" s="1227"/>
      <c r="Q5" s="1227"/>
      <c r="R5" s="1227"/>
      <c r="S5" s="1227"/>
      <c r="T5" s="1227"/>
      <c r="U5" s="580"/>
      <c r="V5" s="580"/>
      <c r="W5" s="524"/>
      <c r="X5" s="524"/>
      <c r="Y5" s="586"/>
      <c r="Z5" s="586"/>
      <c r="AA5" s="586"/>
      <c r="AB5" s="586"/>
      <c r="AC5" s="586"/>
      <c r="AD5" s="586"/>
      <c r="AE5" s="498"/>
    </row>
    <row r="6" spans="1:37" ht="3" customHeight="1">
      <c r="J6" s="482"/>
      <c r="K6" s="482"/>
      <c r="L6" s="478"/>
      <c r="M6" s="478"/>
      <c r="N6" s="478"/>
      <c r="O6" s="481"/>
      <c r="P6" s="481"/>
      <c r="Q6" s="481"/>
      <c r="R6" s="481"/>
      <c r="S6" s="481"/>
      <c r="T6" s="481"/>
      <c r="U6" s="478"/>
    </row>
    <row r="7" spans="1:37" s="524" customFormat="1" ht="22.5">
      <c r="A7" s="586"/>
      <c r="B7" s="586"/>
      <c r="C7" s="586"/>
      <c r="D7" s="586"/>
      <c r="E7" s="586"/>
      <c r="F7" s="586"/>
      <c r="G7" s="592"/>
      <c r="H7" s="592"/>
      <c r="I7" s="532"/>
      <c r="J7" s="530"/>
      <c r="K7" s="530"/>
      <c r="L7" s="525"/>
      <c r="M7" s="673" t="s">
        <v>502</v>
      </c>
      <c r="N7" s="1233" t="str">
        <f>IF(NameOrPr_ch="",IF(NameOrPr="","",NameOrPr),NameOrPr_ch)</f>
        <v>Комитет по тарифам и ценовой политике ЛО</v>
      </c>
      <c r="O7" s="1233"/>
      <c r="P7" s="1233"/>
      <c r="Q7" s="1233"/>
      <c r="R7" s="1233"/>
      <c r="S7" s="1233"/>
      <c r="T7" s="1233"/>
      <c r="U7" s="670"/>
      <c r="AH7" s="586"/>
      <c r="AI7" s="586"/>
      <c r="AJ7" s="586"/>
      <c r="AK7" s="586"/>
    </row>
    <row r="8" spans="1:37" s="492" customFormat="1" ht="18.75">
      <c r="A8" s="506"/>
      <c r="B8" s="506"/>
      <c r="C8" s="506"/>
      <c r="D8" s="506"/>
      <c r="E8" s="506"/>
      <c r="F8" s="506"/>
      <c r="G8" s="506"/>
      <c r="H8" s="506"/>
      <c r="L8" s="500"/>
      <c r="M8" s="673" t="s">
        <v>597</v>
      </c>
      <c r="N8" s="1233" t="str">
        <f>IF(datePr_ch="",IF(datePr="","",datePr),datePr_ch)</f>
        <v>08.12.2021</v>
      </c>
      <c r="O8" s="1233"/>
      <c r="P8" s="1233"/>
      <c r="Q8" s="1233"/>
      <c r="R8" s="1233"/>
      <c r="S8" s="1233"/>
      <c r="T8" s="1233"/>
      <c r="U8" s="668"/>
      <c r="V8" s="571"/>
      <c r="W8" s="571"/>
      <c r="X8" s="571"/>
      <c r="Y8" s="571"/>
      <c r="Z8" s="571"/>
      <c r="AA8" s="571"/>
      <c r="AH8" s="506"/>
      <c r="AI8" s="506"/>
      <c r="AJ8" s="506"/>
      <c r="AK8" s="506"/>
    </row>
    <row r="9" spans="1:37" s="492" customFormat="1" ht="18.75">
      <c r="A9" s="506"/>
      <c r="B9" s="506"/>
      <c r="C9" s="506"/>
      <c r="D9" s="506"/>
      <c r="E9" s="506"/>
      <c r="F9" s="506"/>
      <c r="G9" s="506"/>
      <c r="H9" s="506"/>
      <c r="L9" s="553"/>
      <c r="M9" s="673" t="s">
        <v>596</v>
      </c>
      <c r="N9" s="1233" t="str">
        <f>IF(numberPr_ch="",IF(numberPr="","",numberPr),numberPr_ch)</f>
        <v>№318-п от 08.12.2021 г.; №555-п от 20.12.2021 г.</v>
      </c>
      <c r="O9" s="1233"/>
      <c r="P9" s="1233"/>
      <c r="Q9" s="1233"/>
      <c r="R9" s="1233"/>
      <c r="S9" s="1233"/>
      <c r="T9" s="1233"/>
      <c r="U9" s="668"/>
      <c r="V9" s="571"/>
      <c r="W9" s="571"/>
      <c r="X9" s="571"/>
      <c r="Y9" s="571"/>
      <c r="Z9" s="571"/>
      <c r="AA9" s="571"/>
      <c r="AH9" s="506"/>
      <c r="AI9" s="506"/>
      <c r="AJ9" s="506"/>
      <c r="AK9" s="506"/>
    </row>
    <row r="10" spans="1:37" s="492" customFormat="1" ht="18.75">
      <c r="A10" s="506"/>
      <c r="B10" s="506"/>
      <c r="C10" s="506"/>
      <c r="D10" s="506"/>
      <c r="E10" s="506"/>
      <c r="F10" s="506"/>
      <c r="G10" s="506"/>
      <c r="H10" s="506"/>
      <c r="L10" s="553"/>
      <c r="M10" s="673" t="s">
        <v>501</v>
      </c>
      <c r="N10" s="1233" t="str">
        <f>IF(IstPub_ch="",IF(IstPub="","",IstPub),IstPub_ch)</f>
        <v>http://bptr.lenreg.ru</v>
      </c>
      <c r="O10" s="1233"/>
      <c r="P10" s="1233"/>
      <c r="Q10" s="1233"/>
      <c r="R10" s="1233"/>
      <c r="S10" s="1233"/>
      <c r="T10" s="1233"/>
      <c r="U10" s="668"/>
      <c r="V10" s="571"/>
      <c r="W10" s="571"/>
      <c r="X10" s="571"/>
      <c r="Y10" s="571"/>
      <c r="Z10" s="571"/>
      <c r="AA10" s="571"/>
      <c r="AH10" s="506"/>
      <c r="AI10" s="506"/>
      <c r="AJ10" s="506"/>
      <c r="AK10" s="506"/>
    </row>
    <row r="11" spans="1:37" s="773" customFormat="1" ht="18.75" hidden="1">
      <c r="A11" s="774"/>
      <c r="B11" s="774"/>
      <c r="C11" s="774"/>
      <c r="D11" s="774"/>
      <c r="E11" s="774"/>
      <c r="F11" s="774"/>
      <c r="G11" s="774"/>
      <c r="H11" s="774"/>
      <c r="L11" s="762"/>
      <c r="M11" s="751"/>
      <c r="N11" s="750"/>
      <c r="O11" s="750"/>
      <c r="P11" s="750"/>
      <c r="Q11" s="750"/>
      <c r="R11" s="750"/>
      <c r="S11" s="750"/>
      <c r="T11" s="750"/>
      <c r="U11" s="668"/>
      <c r="Z11" s="772" t="s">
        <v>722</v>
      </c>
      <c r="AA11" s="772" t="s">
        <v>723</v>
      </c>
      <c r="AH11" s="774"/>
      <c r="AI11" s="774"/>
      <c r="AJ11" s="774"/>
      <c r="AK11" s="774"/>
    </row>
    <row r="12" spans="1:37" s="492" customFormat="1" ht="11.25" hidden="1">
      <c r="A12" s="506"/>
      <c r="B12" s="506"/>
      <c r="C12" s="506"/>
      <c r="D12" s="506"/>
      <c r="E12" s="506"/>
      <c r="F12" s="506"/>
      <c r="G12" s="506"/>
      <c r="H12" s="506"/>
      <c r="L12" s="1228"/>
      <c r="M12" s="1228"/>
      <c r="N12" s="567"/>
      <c r="O12" s="1266"/>
      <c r="P12" s="1266"/>
      <c r="Q12" s="1266"/>
      <c r="R12" s="1266"/>
      <c r="S12" s="1266"/>
      <c r="T12" s="1266"/>
      <c r="U12" s="487"/>
      <c r="AE12" s="504" t="s">
        <v>373</v>
      </c>
      <c r="AH12" s="506"/>
      <c r="AI12" s="506"/>
      <c r="AJ12" s="506"/>
      <c r="AK12" s="506"/>
    </row>
    <row r="13" spans="1:37">
      <c r="J13" s="482"/>
      <c r="K13" s="482"/>
      <c r="L13" s="478"/>
      <c r="M13" s="478"/>
      <c r="N13" s="478"/>
      <c r="O13" s="1258"/>
      <c r="P13" s="1258"/>
      <c r="Q13" s="1258"/>
      <c r="R13" s="1258"/>
      <c r="S13" s="1258"/>
      <c r="T13" s="1258"/>
      <c r="U13" s="600"/>
      <c r="Z13" s="1258"/>
      <c r="AA13" s="1258"/>
      <c r="AB13" s="1258"/>
      <c r="AC13" s="1258"/>
      <c r="AD13" s="1258"/>
      <c r="AE13" s="1258"/>
    </row>
    <row r="14" spans="1:37">
      <c r="J14" s="482"/>
      <c r="K14" s="482"/>
      <c r="L14" s="1161" t="s">
        <v>454</v>
      </c>
      <c r="M14" s="1161"/>
      <c r="N14" s="1161"/>
      <c r="O14" s="1161"/>
      <c r="P14" s="1161"/>
      <c r="Q14" s="1161"/>
      <c r="R14" s="1161"/>
      <c r="S14" s="1161"/>
      <c r="T14" s="1161"/>
      <c r="U14" s="1161"/>
      <c r="V14" s="1161"/>
      <c r="W14" s="1161"/>
      <c r="X14" s="1161"/>
      <c r="Y14" s="1161"/>
      <c r="Z14" s="1161"/>
      <c r="AA14" s="1161"/>
      <c r="AB14" s="1161"/>
      <c r="AC14" s="1161"/>
      <c r="AD14" s="1161"/>
      <c r="AE14" s="1161"/>
      <c r="AF14" s="1161"/>
      <c r="AG14" s="1161" t="s">
        <v>455</v>
      </c>
    </row>
    <row r="15" spans="1:37" ht="14.25" customHeight="1">
      <c r="J15" s="482"/>
      <c r="K15" s="482"/>
      <c r="L15" s="1240" t="s">
        <v>92</v>
      </c>
      <c r="M15" s="1240" t="s">
        <v>677</v>
      </c>
      <c r="N15" s="1279" t="s">
        <v>629</v>
      </c>
      <c r="O15" s="1279"/>
      <c r="P15" s="1279"/>
      <c r="Q15" s="1279"/>
      <c r="R15" s="1279" t="s">
        <v>630</v>
      </c>
      <c r="S15" s="1279"/>
      <c r="T15" s="1279"/>
      <c r="U15" s="1279"/>
      <c r="V15" s="1279" t="s">
        <v>631</v>
      </c>
      <c r="W15" s="1279"/>
      <c r="X15" s="1279"/>
      <c r="Y15" s="1279"/>
      <c r="Z15" s="1240" t="s">
        <v>642</v>
      </c>
      <c r="AA15" s="1240"/>
      <c r="AB15" s="1240"/>
      <c r="AC15" s="1240"/>
      <c r="AD15" s="1240"/>
      <c r="AE15" s="1240" t="s">
        <v>341</v>
      </c>
      <c r="AF15" s="1257" t="s">
        <v>275</v>
      </c>
      <c r="AG15" s="1161"/>
    </row>
    <row r="16" spans="1:37" s="524" customFormat="1" ht="27.75" customHeight="1">
      <c r="A16" s="586"/>
      <c r="B16" s="586"/>
      <c r="C16" s="586"/>
      <c r="D16" s="586"/>
      <c r="E16" s="586"/>
      <c r="F16" s="586"/>
      <c r="G16" s="592"/>
      <c r="H16" s="592"/>
      <c r="I16" s="532"/>
      <c r="J16" s="530"/>
      <c r="K16" s="530"/>
      <c r="L16" s="1240"/>
      <c r="M16" s="1240"/>
      <c r="N16" s="1279"/>
      <c r="O16" s="1279"/>
      <c r="P16" s="1279"/>
      <c r="Q16" s="1279"/>
      <c r="R16" s="1279"/>
      <c r="S16" s="1279"/>
      <c r="T16" s="1279"/>
      <c r="U16" s="1279"/>
      <c r="V16" s="1279"/>
      <c r="W16" s="1279"/>
      <c r="X16" s="1279"/>
      <c r="Y16" s="1279"/>
      <c r="Z16" s="1161" t="s">
        <v>680</v>
      </c>
      <c r="AA16" s="1161"/>
      <c r="AB16" s="1161" t="s">
        <v>655</v>
      </c>
      <c r="AC16" s="1161"/>
      <c r="AD16" s="1161"/>
      <c r="AE16" s="1240"/>
      <c r="AF16" s="1257"/>
      <c r="AG16" s="1161"/>
      <c r="AH16" s="586"/>
      <c r="AI16" s="586"/>
      <c r="AJ16" s="586"/>
      <c r="AK16" s="586"/>
    </row>
    <row r="17" spans="1:37" ht="14.25" customHeight="1">
      <c r="J17" s="482"/>
      <c r="K17" s="482"/>
      <c r="L17" s="1240"/>
      <c r="M17" s="1240"/>
      <c r="N17" s="1279"/>
      <c r="O17" s="1279"/>
      <c r="P17" s="1279"/>
      <c r="Q17" s="1279"/>
      <c r="R17" s="1279"/>
      <c r="S17" s="1279"/>
      <c r="T17" s="1279"/>
      <c r="U17" s="1279"/>
      <c r="V17" s="1279"/>
      <c r="W17" s="1279"/>
      <c r="X17" s="1279"/>
      <c r="Y17" s="1279"/>
      <c r="Z17" s="535" t="s">
        <v>678</v>
      </c>
      <c r="AA17" s="535" t="s">
        <v>679</v>
      </c>
      <c r="AB17" s="537" t="s">
        <v>274</v>
      </c>
      <c r="AC17" s="1267" t="s">
        <v>273</v>
      </c>
      <c r="AD17" s="1267"/>
      <c r="AE17" s="1240"/>
      <c r="AF17" s="1257"/>
      <c r="AG17" s="1161"/>
    </row>
    <row r="18" spans="1:37">
      <c r="J18" s="482"/>
      <c r="K18" s="490">
        <v>1</v>
      </c>
      <c r="L18" s="479" t="s">
        <v>93</v>
      </c>
      <c r="M18" s="479" t="s">
        <v>49</v>
      </c>
      <c r="N18" s="1272">
        <f ca="1">OFFSET(N18,0,-1)+1</f>
        <v>3</v>
      </c>
      <c r="O18" s="1272"/>
      <c r="P18" s="1272"/>
      <c r="Q18" s="1272"/>
      <c r="R18" s="1272">
        <f ca="1">OFFSET(N18,0,0)+1</f>
        <v>4</v>
      </c>
      <c r="S18" s="1272"/>
      <c r="T18" s="1272"/>
      <c r="U18" s="1272"/>
      <c r="V18" s="675"/>
      <c r="W18" s="675"/>
      <c r="X18" s="675"/>
      <c r="Y18" s="676">
        <f ca="1">OFFSET(R18,0,0)+1</f>
        <v>5</v>
      </c>
      <c r="Z18" s="488">
        <f ca="1">OFFSET(Z18,0,-1)+1</f>
        <v>6</v>
      </c>
      <c r="AA18" s="488">
        <f ca="1">OFFSET(AA18,0,-1)+1</f>
        <v>7</v>
      </c>
      <c r="AB18" s="488">
        <f ca="1">OFFSET(AB18,0,-1)+1</f>
        <v>8</v>
      </c>
      <c r="AC18" s="1272">
        <f ca="1">OFFSET(AC18,0,-1)+1</f>
        <v>9</v>
      </c>
      <c r="AD18" s="1272"/>
      <c r="AE18" s="488">
        <f ca="1">OFFSET(AE18,0,-2)+1</f>
        <v>10</v>
      </c>
      <c r="AF18" s="524"/>
      <c r="AG18" s="488">
        <f ca="1">OFFSET(AG18,0,-2)+1</f>
        <v>11</v>
      </c>
    </row>
    <row r="19" spans="1:37" ht="22.5">
      <c r="A19" s="1213">
        <v>1</v>
      </c>
      <c r="B19" s="1016"/>
      <c r="C19" s="1016"/>
      <c r="D19" s="1016"/>
      <c r="E19" s="1016"/>
      <c r="F19" s="1009"/>
      <c r="G19" s="1015"/>
      <c r="H19" s="1015"/>
      <c r="I19" s="997"/>
      <c r="J19" s="996"/>
      <c r="K19" s="996"/>
      <c r="L19" s="594">
        <f>mergeValue(A19)</f>
        <v>1</v>
      </c>
      <c r="M19" s="642" t="s">
        <v>20</v>
      </c>
      <c r="N19" s="1273"/>
      <c r="O19" s="1273"/>
      <c r="P19" s="1273"/>
      <c r="Q19" s="1273"/>
      <c r="R19" s="1273"/>
      <c r="S19" s="1273"/>
      <c r="T19" s="1273"/>
      <c r="U19" s="1273"/>
      <c r="V19" s="1273"/>
      <c r="W19" s="1273"/>
      <c r="X19" s="1273"/>
      <c r="Y19" s="1273"/>
      <c r="Z19" s="1273"/>
      <c r="AA19" s="1273"/>
      <c r="AB19" s="1273"/>
      <c r="AC19" s="1273"/>
      <c r="AD19" s="1273"/>
      <c r="AE19" s="1273"/>
      <c r="AF19" s="1273"/>
      <c r="AG19" s="582" t="s">
        <v>476</v>
      </c>
    </row>
    <row r="20" spans="1:37" ht="22.5">
      <c r="A20" s="1213"/>
      <c r="B20" s="1213">
        <v>1</v>
      </c>
      <c r="C20" s="1016"/>
      <c r="D20" s="1016"/>
      <c r="E20" s="1016"/>
      <c r="F20" s="1009"/>
      <c r="G20" s="1018"/>
      <c r="H20" s="1019"/>
      <c r="I20" s="998"/>
      <c r="J20" s="993"/>
      <c r="K20" s="991"/>
      <c r="L20" s="594" t="str">
        <f>mergeValue(A20) &amp;"."&amp; mergeValue(B20)</f>
        <v>1.1</v>
      </c>
      <c r="M20" s="547" t="s">
        <v>16</v>
      </c>
      <c r="N20" s="1274"/>
      <c r="O20" s="1274"/>
      <c r="P20" s="1274"/>
      <c r="Q20" s="1274"/>
      <c r="R20" s="1274"/>
      <c r="S20" s="1274"/>
      <c r="T20" s="1274"/>
      <c r="U20" s="1274"/>
      <c r="V20" s="1274"/>
      <c r="W20" s="1274"/>
      <c r="X20" s="1274"/>
      <c r="Y20" s="1274"/>
      <c r="Z20" s="1274"/>
      <c r="AA20" s="1274"/>
      <c r="AB20" s="1274"/>
      <c r="AC20" s="1274"/>
      <c r="AD20" s="1274"/>
      <c r="AE20" s="1274"/>
      <c r="AF20" s="1274"/>
      <c r="AG20" s="582" t="s">
        <v>477</v>
      </c>
    </row>
    <row r="21" spans="1:37" ht="22.5">
      <c r="A21" s="1213"/>
      <c r="B21" s="1213"/>
      <c r="C21" s="1213">
        <v>1</v>
      </c>
      <c r="D21" s="1016"/>
      <c r="E21" s="1016"/>
      <c r="F21" s="1009"/>
      <c r="G21" s="1018"/>
      <c r="H21" s="1019"/>
      <c r="I21" s="998"/>
      <c r="J21" s="993"/>
      <c r="K21" s="991"/>
      <c r="L21" s="594" t="str">
        <f>mergeValue(A21) &amp;"."&amp; mergeValue(B21)&amp;"."&amp; mergeValue(C21)</f>
        <v>1.1.1</v>
      </c>
      <c r="M21" s="548" t="s">
        <v>7</v>
      </c>
      <c r="N21" s="1274"/>
      <c r="O21" s="1274"/>
      <c r="P21" s="1274"/>
      <c r="Q21" s="1274"/>
      <c r="R21" s="1274"/>
      <c r="S21" s="1274"/>
      <c r="T21" s="1274"/>
      <c r="U21" s="1274"/>
      <c r="V21" s="1274"/>
      <c r="W21" s="1274"/>
      <c r="X21" s="1274"/>
      <c r="Y21" s="1274"/>
      <c r="Z21" s="1274"/>
      <c r="AA21" s="1274"/>
      <c r="AB21" s="1274"/>
      <c r="AC21" s="1274"/>
      <c r="AD21" s="1274"/>
      <c r="AE21" s="1274"/>
      <c r="AF21" s="1274"/>
      <c r="AG21" s="582" t="s">
        <v>634</v>
      </c>
    </row>
    <row r="22" spans="1:37" ht="15" customHeight="1">
      <c r="A22" s="1213"/>
      <c r="B22" s="1213"/>
      <c r="C22" s="1213"/>
      <c r="D22" s="1213">
        <v>1</v>
      </c>
      <c r="E22" s="1016"/>
      <c r="F22" s="1009"/>
      <c r="G22" s="1018"/>
      <c r="H22" s="1019"/>
      <c r="I22" s="998"/>
      <c r="J22" s="993"/>
      <c r="K22" s="991"/>
      <c r="L22" s="594" t="str">
        <f>mergeValue(A22) &amp;"."&amp; mergeValue(B22)&amp;"."&amp; mergeValue(C22)&amp;"."&amp; mergeValue(D22)</f>
        <v>1.1.1.1</v>
      </c>
      <c r="M22" s="549" t="s">
        <v>22</v>
      </c>
      <c r="N22" s="1274"/>
      <c r="O22" s="1274"/>
      <c r="P22" s="1274"/>
      <c r="Q22" s="1274"/>
      <c r="R22" s="1274"/>
      <c r="S22" s="1274"/>
      <c r="T22" s="1274"/>
      <c r="U22" s="1274"/>
      <c r="V22" s="1274"/>
      <c r="W22" s="1274"/>
      <c r="X22" s="1274"/>
      <c r="Y22" s="1274"/>
      <c r="Z22" s="1274"/>
      <c r="AA22" s="1274"/>
      <c r="AB22" s="1274"/>
      <c r="AC22" s="1274"/>
      <c r="AD22" s="1274"/>
      <c r="AE22" s="1274"/>
      <c r="AF22" s="1274"/>
      <c r="AG22" s="582" t="s">
        <v>681</v>
      </c>
    </row>
    <row r="23" spans="1:37" ht="20.100000000000001" customHeight="1">
      <c r="A23" s="1213"/>
      <c r="B23" s="1213"/>
      <c r="C23" s="1213"/>
      <c r="D23" s="1213"/>
      <c r="E23" s="1213">
        <v>1</v>
      </c>
      <c r="F23" s="1009"/>
      <c r="G23" s="1018"/>
      <c r="H23" s="1019"/>
      <c r="I23" s="1020"/>
      <c r="J23" s="1010"/>
      <c r="K23" s="1165"/>
      <c r="L23" s="1277" t="str">
        <f>mergeValue(A23) &amp;"."&amp; mergeValue(B23)&amp;"."&amp; mergeValue(C23)&amp;"."&amp; mergeValue(D23)&amp;"."&amp; mergeValue(E23)</f>
        <v>1.1.1.1.1</v>
      </c>
      <c r="M23" s="1278"/>
      <c r="N23" s="1220" t="s">
        <v>85</v>
      </c>
      <c r="O23" s="1285"/>
      <c r="P23" s="1283">
        <v>1</v>
      </c>
      <c r="Q23" s="1275"/>
      <c r="R23" s="1220" t="s">
        <v>85</v>
      </c>
      <c r="S23" s="1285"/>
      <c r="T23" s="1283">
        <v>1</v>
      </c>
      <c r="U23" s="1275"/>
      <c r="V23" s="1220" t="s">
        <v>85</v>
      </c>
      <c r="W23" s="562"/>
      <c r="X23" s="540">
        <v>1</v>
      </c>
      <c r="Y23" s="1097"/>
      <c r="Z23" s="672"/>
      <c r="AA23" s="672"/>
      <c r="AB23" s="1248"/>
      <c r="AC23" s="1220" t="s">
        <v>84</v>
      </c>
      <c r="AD23" s="1248"/>
      <c r="AE23" s="1220" t="s">
        <v>85</v>
      </c>
      <c r="AF23" s="579"/>
      <c r="AG23" s="1280" t="s">
        <v>682</v>
      </c>
      <c r="AH23" s="501" t="str">
        <f>strCheckDate(Z24:AF24)</f>
        <v/>
      </c>
      <c r="AI23" s="505" t="str">
        <f>IF(AND(COUNTIF(AJ18:AJ27,AJ23)&gt;1,AJ23&lt;&gt;""),"ErrUnique:HasDoubleConn","")</f>
        <v/>
      </c>
      <c r="AJ23" s="505"/>
      <c r="AK23" s="505"/>
    </row>
    <row r="24" spans="1:37" ht="20.100000000000001" customHeight="1">
      <c r="A24" s="1213"/>
      <c r="B24" s="1213"/>
      <c r="C24" s="1213"/>
      <c r="D24" s="1213"/>
      <c r="E24" s="1213"/>
      <c r="F24" s="1009"/>
      <c r="G24" s="1018"/>
      <c r="H24" s="1019"/>
      <c r="I24" s="1020"/>
      <c r="J24" s="1010"/>
      <c r="K24" s="1165"/>
      <c r="L24" s="1277"/>
      <c r="M24" s="1278"/>
      <c r="N24" s="1220"/>
      <c r="O24" s="1285"/>
      <c r="P24" s="1283"/>
      <c r="Q24" s="1284"/>
      <c r="R24" s="1220"/>
      <c r="S24" s="1285"/>
      <c r="T24" s="1283"/>
      <c r="U24" s="1276"/>
      <c r="V24" s="1220"/>
      <c r="W24" s="602"/>
      <c r="X24" s="566"/>
      <c r="Y24" s="566"/>
      <c r="Z24" s="573"/>
      <c r="AA24" s="604" t="str">
        <f>AB23 &amp; "-" &amp; AD23</f>
        <v>-</v>
      </c>
      <c r="AB24" s="1219"/>
      <c r="AC24" s="1220"/>
      <c r="AD24" s="1219"/>
      <c r="AE24" s="1220"/>
      <c r="AF24" s="674"/>
      <c r="AG24" s="1281"/>
      <c r="AI24" s="505"/>
      <c r="AJ24" s="505"/>
      <c r="AK24" s="505"/>
    </row>
    <row r="25" spans="1:37" ht="20.100000000000001" customHeight="1">
      <c r="A25" s="1213"/>
      <c r="B25" s="1213"/>
      <c r="C25" s="1213"/>
      <c r="D25" s="1213"/>
      <c r="E25" s="1213"/>
      <c r="F25" s="1009"/>
      <c r="G25" s="1018"/>
      <c r="H25" s="1019"/>
      <c r="I25" s="1020"/>
      <c r="J25" s="1010"/>
      <c r="K25" s="1165"/>
      <c r="L25" s="1277"/>
      <c r="M25" s="1278"/>
      <c r="N25" s="1220"/>
      <c r="O25" s="1285"/>
      <c r="P25" s="1283"/>
      <c r="Q25" s="1276"/>
      <c r="R25" s="1220"/>
      <c r="S25" s="603"/>
      <c r="T25" s="559"/>
      <c r="U25" s="566"/>
      <c r="V25" s="572"/>
      <c r="W25" s="572"/>
      <c r="X25" s="572"/>
      <c r="Y25" s="572"/>
      <c r="Z25" s="573"/>
      <c r="AA25" s="573"/>
      <c r="AB25" s="574"/>
      <c r="AC25" s="565"/>
      <c r="AD25" s="565"/>
      <c r="AE25" s="574"/>
      <c r="AF25" s="565"/>
      <c r="AG25" s="1281"/>
      <c r="AI25" s="505"/>
      <c r="AJ25" s="505"/>
      <c r="AK25" s="505"/>
    </row>
    <row r="26" spans="1:37" ht="20.100000000000001" customHeight="1">
      <c r="A26" s="1213"/>
      <c r="B26" s="1213"/>
      <c r="C26" s="1213"/>
      <c r="D26" s="1213"/>
      <c r="E26" s="1213"/>
      <c r="F26" s="1009"/>
      <c r="G26" s="1018"/>
      <c r="H26" s="1019"/>
      <c r="I26" s="1020"/>
      <c r="J26" s="1010"/>
      <c r="K26" s="1165"/>
      <c r="L26" s="1277"/>
      <c r="M26" s="1278"/>
      <c r="N26" s="1220"/>
      <c r="O26" s="575"/>
      <c r="P26" s="577"/>
      <c r="Q26" s="576"/>
      <c r="R26" s="572"/>
      <c r="S26" s="572"/>
      <c r="T26" s="572"/>
      <c r="U26" s="572"/>
      <c r="V26" s="572"/>
      <c r="W26" s="572"/>
      <c r="X26" s="572"/>
      <c r="Y26" s="572"/>
      <c r="Z26" s="573"/>
      <c r="AA26" s="573"/>
      <c r="AB26" s="574"/>
      <c r="AC26" s="565"/>
      <c r="AD26" s="565"/>
      <c r="AE26" s="574"/>
      <c r="AF26" s="565"/>
      <c r="AG26" s="1281"/>
      <c r="AI26" s="505"/>
      <c r="AJ26" s="505"/>
      <c r="AK26" s="505"/>
    </row>
    <row r="27" spans="1:37" s="476" customFormat="1" ht="15" customHeight="1">
      <c r="A27" s="1213"/>
      <c r="B27" s="1213"/>
      <c r="C27" s="1213"/>
      <c r="D27" s="1213"/>
      <c r="E27" s="1017"/>
      <c r="F27" s="1011"/>
      <c r="G27" s="1013"/>
      <c r="H27" s="1011"/>
      <c r="I27" s="1020"/>
      <c r="J27" s="1010"/>
      <c r="K27" s="1004"/>
      <c r="L27" s="539"/>
      <c r="M27" s="552" t="s">
        <v>5</v>
      </c>
      <c r="N27" s="552"/>
      <c r="O27" s="552"/>
      <c r="P27" s="552"/>
      <c r="Q27" s="552"/>
      <c r="R27" s="552"/>
      <c r="S27" s="552"/>
      <c r="T27" s="552"/>
      <c r="U27" s="552"/>
      <c r="V27" s="552"/>
      <c r="W27" s="552"/>
      <c r="X27" s="552"/>
      <c r="Y27" s="552"/>
      <c r="Z27" s="552"/>
      <c r="AA27" s="552"/>
      <c r="AB27" s="552"/>
      <c r="AC27" s="552"/>
      <c r="AD27" s="552"/>
      <c r="AE27" s="552"/>
      <c r="AF27" s="552"/>
      <c r="AG27" s="1282"/>
      <c r="AH27" s="502"/>
      <c r="AI27" s="502"/>
      <c r="AJ27" s="212"/>
      <c r="AK27" s="212"/>
    </row>
    <row r="28" spans="1:37" s="476" customFormat="1" ht="15" customHeight="1">
      <c r="A28" s="1213"/>
      <c r="B28" s="1213"/>
      <c r="C28" s="1213"/>
      <c r="D28" s="1017"/>
      <c r="E28" s="1017"/>
      <c r="F28" s="1011"/>
      <c r="G28" s="1018"/>
      <c r="H28" s="1011"/>
      <c r="I28" s="1004"/>
      <c r="J28" s="995"/>
      <c r="K28" s="1004"/>
      <c r="L28" s="539"/>
      <c r="M28" s="551" t="s">
        <v>17</v>
      </c>
      <c r="N28" s="551"/>
      <c r="O28" s="551"/>
      <c r="P28" s="551"/>
      <c r="Q28" s="551"/>
      <c r="R28" s="551"/>
      <c r="S28" s="551"/>
      <c r="T28" s="551"/>
      <c r="U28" s="551"/>
      <c r="V28" s="551"/>
      <c r="W28" s="551"/>
      <c r="X28" s="551"/>
      <c r="Y28" s="551"/>
      <c r="Z28" s="551"/>
      <c r="AA28" s="551"/>
      <c r="AB28" s="551"/>
      <c r="AC28" s="551"/>
      <c r="AD28" s="551"/>
      <c r="AE28" s="551"/>
      <c r="AF28" s="565"/>
      <c r="AG28" s="561"/>
      <c r="AH28" s="502"/>
      <c r="AI28" s="502"/>
      <c r="AJ28" s="212"/>
      <c r="AK28" s="212"/>
    </row>
    <row r="29" spans="1:37" s="476" customFormat="1" ht="15" customHeight="1">
      <c r="A29" s="1213"/>
      <c r="B29" s="1213"/>
      <c r="C29" s="1017"/>
      <c r="D29" s="1017"/>
      <c r="E29" s="1017"/>
      <c r="F29" s="1011"/>
      <c r="G29" s="1018"/>
      <c r="H29" s="1011"/>
      <c r="I29" s="1004"/>
      <c r="J29" s="995"/>
      <c r="K29" s="1004"/>
      <c r="L29" s="539"/>
      <c r="M29" s="550" t="s">
        <v>18</v>
      </c>
      <c r="N29" s="550"/>
      <c r="O29" s="550"/>
      <c r="P29" s="550"/>
      <c r="Q29" s="550"/>
      <c r="R29" s="550"/>
      <c r="S29" s="550"/>
      <c r="T29" s="550"/>
      <c r="U29" s="550"/>
      <c r="V29" s="550"/>
      <c r="W29" s="550"/>
      <c r="X29" s="550"/>
      <c r="Y29" s="550"/>
      <c r="Z29" s="546"/>
      <c r="AA29" s="546"/>
      <c r="AB29" s="574"/>
      <c r="AC29" s="565"/>
      <c r="AD29" s="564"/>
      <c r="AE29" s="550"/>
      <c r="AF29" s="565"/>
      <c r="AG29" s="561"/>
      <c r="AH29" s="502"/>
      <c r="AI29" s="502"/>
      <c r="AJ29" s="502"/>
      <c r="AK29" s="502"/>
    </row>
    <row r="30" spans="1:37" s="476" customFormat="1" ht="15" customHeight="1">
      <c r="A30" s="1213"/>
      <c r="B30" s="1017"/>
      <c r="C30" s="1017"/>
      <c r="D30" s="1017"/>
      <c r="E30" s="1017"/>
      <c r="F30" s="1011"/>
      <c r="G30" s="1018"/>
      <c r="H30" s="1011"/>
      <c r="I30" s="1004"/>
      <c r="J30" s="995"/>
      <c r="K30" s="1004"/>
      <c r="L30" s="539"/>
      <c r="M30" s="559" t="s">
        <v>19</v>
      </c>
      <c r="N30" s="559"/>
      <c r="O30" s="559"/>
      <c r="P30" s="559"/>
      <c r="Q30" s="559"/>
      <c r="R30" s="559"/>
      <c r="S30" s="559"/>
      <c r="T30" s="559"/>
      <c r="U30" s="559"/>
      <c r="V30" s="559"/>
      <c r="W30" s="559"/>
      <c r="X30" s="559"/>
      <c r="Y30" s="559"/>
      <c r="Z30" s="546"/>
      <c r="AA30" s="546"/>
      <c r="AB30" s="574"/>
      <c r="AC30" s="565"/>
      <c r="AD30" s="564"/>
      <c r="AE30" s="550"/>
      <c r="AF30" s="565"/>
      <c r="AG30" s="561"/>
      <c r="AH30" s="502"/>
      <c r="AI30" s="502"/>
      <c r="AJ30" s="502"/>
      <c r="AK30" s="502"/>
    </row>
    <row r="31" spans="1:37" s="476" customFormat="1" ht="15" customHeight="1">
      <c r="A31" s="990"/>
      <c r="B31" s="990"/>
      <c r="C31" s="990"/>
      <c r="D31" s="990"/>
      <c r="E31" s="990"/>
      <c r="F31" s="990"/>
      <c r="G31" s="1003"/>
      <c r="H31" s="1004"/>
      <c r="I31" s="994"/>
      <c r="J31" s="995"/>
      <c r="K31" s="990"/>
      <c r="L31" s="539"/>
      <c r="M31" s="566" t="s">
        <v>309</v>
      </c>
      <c r="N31" s="566"/>
      <c r="O31" s="566"/>
      <c r="P31" s="566"/>
      <c r="Q31" s="566"/>
      <c r="R31" s="566"/>
      <c r="S31" s="566"/>
      <c r="T31" s="566"/>
      <c r="U31" s="566"/>
      <c r="V31" s="566"/>
      <c r="W31" s="566"/>
      <c r="X31" s="566"/>
      <c r="Y31" s="566"/>
      <c r="Z31" s="546"/>
      <c r="AA31" s="546"/>
      <c r="AB31" s="574"/>
      <c r="AC31" s="565"/>
      <c r="AD31" s="564"/>
      <c r="AE31" s="550"/>
      <c r="AF31" s="565"/>
      <c r="AG31" s="561"/>
      <c r="AH31" s="502"/>
      <c r="AI31" s="502"/>
      <c r="AJ31" s="502"/>
      <c r="AK31" s="502"/>
    </row>
    <row r="33" spans="12:37" ht="102" customHeight="1">
      <c r="L33" s="1">
        <v>1</v>
      </c>
      <c r="M33" s="1206" t="s">
        <v>683</v>
      </c>
      <c r="N33" s="1206"/>
      <c r="O33" s="1206"/>
      <c r="P33" s="1206"/>
      <c r="Q33" s="1206"/>
      <c r="R33" s="1206"/>
      <c r="S33" s="1206"/>
      <c r="T33" s="1206"/>
      <c r="U33" s="1206"/>
      <c r="V33" s="1206"/>
      <c r="W33" s="1206"/>
      <c r="X33" s="1206"/>
      <c r="Y33" s="1206"/>
      <c r="Z33" s="1206"/>
      <c r="AA33" s="1206"/>
      <c r="AB33" s="1206"/>
      <c r="AC33" s="1206"/>
      <c r="AD33" s="1206"/>
      <c r="AE33" s="1206"/>
      <c r="AF33" s="1206"/>
      <c r="AG33" s="1206"/>
      <c r="AH33" s="507"/>
      <c r="AI33" s="507"/>
      <c r="AJ33" s="507"/>
      <c r="AK33" s="507"/>
    </row>
    <row r="34" spans="12:37" ht="14.25" customHeight="1">
      <c r="L34" s="514"/>
      <c r="M34" s="515"/>
      <c r="N34" s="515"/>
      <c r="O34" s="515"/>
      <c r="P34" s="515"/>
      <c r="Q34" s="515"/>
      <c r="R34" s="515"/>
      <c r="S34" s="515"/>
      <c r="T34" s="515"/>
      <c r="U34" s="515"/>
      <c r="V34" s="515"/>
      <c r="W34" s="515"/>
      <c r="X34" s="515"/>
      <c r="Y34" s="515"/>
      <c r="Z34" s="518"/>
      <c r="AA34" s="518"/>
      <c r="AB34" s="518"/>
      <c r="AC34" s="518"/>
      <c r="AD34" s="518"/>
      <c r="AE34" s="518"/>
      <c r="AF34" s="518"/>
      <c r="AG34" s="518"/>
      <c r="AH34" s="519"/>
      <c r="AI34" s="519"/>
      <c r="AJ34" s="519"/>
      <c r="AK34" s="519"/>
    </row>
  </sheetData>
  <sheetProtection password="FA9C" sheet="1" objects="1" scenarios="1" formatColumns="0" formatRows="0"/>
  <dataConsolidate/>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N15:Q17"/>
    <mergeCell ref="R15:U17"/>
    <mergeCell ref="AC17:AD17"/>
    <mergeCell ref="V15:Y17"/>
    <mergeCell ref="Z16:AA16"/>
    <mergeCell ref="AB16:AD16"/>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sheetPr codeName="Instruction">
    <tabColor rgb="FFCCCCFF"/>
  </sheetPr>
  <dimension ref="A1:AG113"/>
  <sheetViews>
    <sheetView showGridLines="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38" t="str">
        <f>"Код отчёта: " &amp; GetCode()</f>
        <v>Код отчёта: FAS.JKH.OPEN.INFO.PRICE.WARM</v>
      </c>
      <c r="C2" s="1138"/>
      <c r="D2" s="1138"/>
      <c r="E2" s="1138"/>
      <c r="F2" s="1138"/>
      <c r="G2" s="1138"/>
      <c r="Q2" s="230"/>
      <c r="R2" s="230"/>
      <c r="S2" s="230"/>
      <c r="T2" s="230"/>
      <c r="U2" s="230"/>
      <c r="V2" s="230"/>
      <c r="W2" s="230"/>
    </row>
    <row r="3" spans="1:27" ht="18" customHeight="1">
      <c r="B3" s="1139" t="str">
        <f>"Версия " &amp; GetVersion()</f>
        <v>Версия 1.0.2</v>
      </c>
      <c r="C3" s="1139"/>
      <c r="H3" s="43"/>
      <c r="I3" s="43"/>
      <c r="J3" s="43"/>
      <c r="K3" s="43"/>
      <c r="L3" s="43"/>
      <c r="M3" s="43"/>
      <c r="N3" s="43"/>
      <c r="O3" s="43"/>
      <c r="P3" s="43"/>
      <c r="Q3" s="230"/>
      <c r="R3" s="230"/>
      <c r="S3" s="230"/>
      <c r="T3" s="230"/>
      <c r="U3" s="230"/>
      <c r="V3" s="230"/>
      <c r="W3" s="260"/>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42" t="s">
        <v>770</v>
      </c>
      <c r="C5" s="1143"/>
      <c r="D5" s="1143"/>
      <c r="E5" s="1143"/>
      <c r="F5" s="1143"/>
      <c r="G5" s="1143"/>
      <c r="H5" s="1143"/>
      <c r="I5" s="1143"/>
      <c r="J5" s="1143"/>
      <c r="K5" s="1143"/>
      <c r="L5" s="1143"/>
      <c r="M5" s="1143"/>
      <c r="N5" s="1143"/>
      <c r="O5" s="1143"/>
      <c r="P5" s="1143"/>
      <c r="Q5" s="1143"/>
      <c r="R5" s="1143"/>
      <c r="S5" s="1143"/>
      <c r="T5" s="1143"/>
      <c r="U5" s="1143"/>
      <c r="V5" s="1143"/>
      <c r="W5" s="1143"/>
      <c r="X5" s="1143"/>
      <c r="Y5" s="1143"/>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hidden="1" customHeight="1">
      <c r="A7" s="43"/>
      <c r="B7" s="78"/>
      <c r="C7" s="77"/>
      <c r="D7" s="60"/>
      <c r="E7" s="1140" t="s">
        <v>590</v>
      </c>
      <c r="F7" s="1140"/>
      <c r="G7" s="1140"/>
      <c r="H7" s="1140"/>
      <c r="I7" s="1140"/>
      <c r="J7" s="1140"/>
      <c r="K7" s="1140"/>
      <c r="L7" s="1140"/>
      <c r="M7" s="1140"/>
      <c r="N7" s="1140"/>
      <c r="O7" s="1140"/>
      <c r="P7" s="1140"/>
      <c r="Q7" s="1140"/>
      <c r="R7" s="1140"/>
      <c r="S7" s="1140"/>
      <c r="T7" s="1140"/>
      <c r="U7" s="1140"/>
      <c r="V7" s="1140"/>
      <c r="W7" s="1140"/>
      <c r="X7" s="1140"/>
      <c r="Y7" s="59"/>
    </row>
    <row r="8" spans="1:27" ht="15" hidden="1" customHeight="1">
      <c r="A8" s="43"/>
      <c r="B8" s="78"/>
      <c r="C8" s="77"/>
      <c r="D8" s="60"/>
      <c r="E8" s="1140"/>
      <c r="F8" s="1140"/>
      <c r="G8" s="1140"/>
      <c r="H8" s="1140"/>
      <c r="I8" s="1140"/>
      <c r="J8" s="1140"/>
      <c r="K8" s="1140"/>
      <c r="L8" s="1140"/>
      <c r="M8" s="1140"/>
      <c r="N8" s="1140"/>
      <c r="O8" s="1140"/>
      <c r="P8" s="1140"/>
      <c r="Q8" s="1140"/>
      <c r="R8" s="1140"/>
      <c r="S8" s="1140"/>
      <c r="T8" s="1140"/>
      <c r="U8" s="1140"/>
      <c r="V8" s="1140"/>
      <c r="W8" s="1140"/>
      <c r="X8" s="1140"/>
      <c r="Y8" s="59"/>
    </row>
    <row r="9" spans="1:27" ht="15" hidden="1" customHeight="1">
      <c r="A9" s="43"/>
      <c r="B9" s="78"/>
      <c r="C9" s="77"/>
      <c r="D9" s="60"/>
      <c r="E9" s="1140"/>
      <c r="F9" s="1140"/>
      <c r="G9" s="1140"/>
      <c r="H9" s="1140"/>
      <c r="I9" s="1140"/>
      <c r="J9" s="1140"/>
      <c r="K9" s="1140"/>
      <c r="L9" s="1140"/>
      <c r="M9" s="1140"/>
      <c r="N9" s="1140"/>
      <c r="O9" s="1140"/>
      <c r="P9" s="1140"/>
      <c r="Q9" s="1140"/>
      <c r="R9" s="1140"/>
      <c r="S9" s="1140"/>
      <c r="T9" s="1140"/>
      <c r="U9" s="1140"/>
      <c r="V9" s="1140"/>
      <c r="W9" s="1140"/>
      <c r="X9" s="1140"/>
      <c r="Y9" s="59"/>
    </row>
    <row r="10" spans="1:27" ht="10.5" hidden="1" customHeight="1">
      <c r="A10" s="43"/>
      <c r="B10" s="78"/>
      <c r="C10" s="77"/>
      <c r="D10" s="60"/>
      <c r="E10" s="1140"/>
      <c r="F10" s="1140"/>
      <c r="G10" s="1140"/>
      <c r="H10" s="1140"/>
      <c r="I10" s="1140"/>
      <c r="J10" s="1140"/>
      <c r="K10" s="1140"/>
      <c r="L10" s="1140"/>
      <c r="M10" s="1140"/>
      <c r="N10" s="1140"/>
      <c r="O10" s="1140"/>
      <c r="P10" s="1140"/>
      <c r="Q10" s="1140"/>
      <c r="R10" s="1140"/>
      <c r="S10" s="1140"/>
      <c r="T10" s="1140"/>
      <c r="U10" s="1140"/>
      <c r="V10" s="1140"/>
      <c r="W10" s="1140"/>
      <c r="X10" s="1140"/>
      <c r="Y10" s="59"/>
    </row>
    <row r="11" spans="1:27" ht="27" hidden="1" customHeight="1">
      <c r="A11" s="43"/>
      <c r="B11" s="78"/>
      <c r="C11" s="77"/>
      <c r="D11" s="60"/>
      <c r="E11" s="1140"/>
      <c r="F11" s="1140"/>
      <c r="G11" s="1140"/>
      <c r="H11" s="1140"/>
      <c r="I11" s="1140"/>
      <c r="J11" s="1140"/>
      <c r="K11" s="1140"/>
      <c r="L11" s="1140"/>
      <c r="M11" s="1140"/>
      <c r="N11" s="1140"/>
      <c r="O11" s="1140"/>
      <c r="P11" s="1140"/>
      <c r="Q11" s="1140"/>
      <c r="R11" s="1140"/>
      <c r="S11" s="1140"/>
      <c r="T11" s="1140"/>
      <c r="U11" s="1140"/>
      <c r="V11" s="1140"/>
      <c r="W11" s="1140"/>
      <c r="X11" s="1140"/>
      <c r="Y11" s="59"/>
    </row>
    <row r="12" spans="1:27" ht="12" hidden="1" customHeight="1">
      <c r="A12" s="43"/>
      <c r="B12" s="78"/>
      <c r="C12" s="77"/>
      <c r="D12" s="60"/>
      <c r="E12" s="1140"/>
      <c r="F12" s="1140"/>
      <c r="G12" s="1140"/>
      <c r="H12" s="1140"/>
      <c r="I12" s="1140"/>
      <c r="J12" s="1140"/>
      <c r="K12" s="1140"/>
      <c r="L12" s="1140"/>
      <c r="M12" s="1140"/>
      <c r="N12" s="1140"/>
      <c r="O12" s="1140"/>
      <c r="P12" s="1140"/>
      <c r="Q12" s="1140"/>
      <c r="R12" s="1140"/>
      <c r="S12" s="1140"/>
      <c r="T12" s="1140"/>
      <c r="U12" s="1140"/>
      <c r="V12" s="1140"/>
      <c r="W12" s="1140"/>
      <c r="X12" s="1140"/>
      <c r="Y12" s="59"/>
    </row>
    <row r="13" spans="1:27" ht="38.25" hidden="1" customHeight="1">
      <c r="A13" s="43"/>
      <c r="B13" s="78"/>
      <c r="C13" s="77"/>
      <c r="D13" s="60"/>
      <c r="E13" s="1140"/>
      <c r="F13" s="1140"/>
      <c r="G13" s="1140"/>
      <c r="H13" s="1140"/>
      <c r="I13" s="1140"/>
      <c r="J13" s="1140"/>
      <c r="K13" s="1140"/>
      <c r="L13" s="1140"/>
      <c r="M13" s="1140"/>
      <c r="N13" s="1140"/>
      <c r="O13" s="1140"/>
      <c r="P13" s="1140"/>
      <c r="Q13" s="1140"/>
      <c r="R13" s="1140"/>
      <c r="S13" s="1140"/>
      <c r="T13" s="1140"/>
      <c r="U13" s="1140"/>
      <c r="V13" s="1140"/>
      <c r="W13" s="1140"/>
      <c r="X13" s="1140"/>
      <c r="Y13" s="73"/>
    </row>
    <row r="14" spans="1:27" ht="15" hidden="1" customHeight="1">
      <c r="A14" s="43"/>
      <c r="B14" s="78"/>
      <c r="C14" s="77"/>
      <c r="D14" s="60"/>
      <c r="E14" s="1140"/>
      <c r="F14" s="1140"/>
      <c r="G14" s="1140"/>
      <c r="H14" s="1140"/>
      <c r="I14" s="1140"/>
      <c r="J14" s="1140"/>
      <c r="K14" s="1140"/>
      <c r="L14" s="1140"/>
      <c r="M14" s="1140"/>
      <c r="N14" s="1140"/>
      <c r="O14" s="1140"/>
      <c r="P14" s="1140"/>
      <c r="Q14" s="1140"/>
      <c r="R14" s="1140"/>
      <c r="S14" s="1140"/>
      <c r="T14" s="1140"/>
      <c r="U14" s="1140"/>
      <c r="V14" s="1140"/>
      <c r="W14" s="1140"/>
      <c r="X14" s="1140"/>
      <c r="Y14" s="59"/>
    </row>
    <row r="15" spans="1:27" ht="15" hidden="1">
      <c r="A15" s="43"/>
      <c r="B15" s="78"/>
      <c r="C15" s="77"/>
      <c r="D15" s="60"/>
      <c r="E15" s="1140"/>
      <c r="F15" s="1140"/>
      <c r="G15" s="1140"/>
      <c r="H15" s="1140"/>
      <c r="I15" s="1140"/>
      <c r="J15" s="1140"/>
      <c r="K15" s="1140"/>
      <c r="L15" s="1140"/>
      <c r="M15" s="1140"/>
      <c r="N15" s="1140"/>
      <c r="O15" s="1140"/>
      <c r="P15" s="1140"/>
      <c r="Q15" s="1140"/>
      <c r="R15" s="1140"/>
      <c r="S15" s="1140"/>
      <c r="T15" s="1140"/>
      <c r="U15" s="1140"/>
      <c r="V15" s="1140"/>
      <c r="W15" s="1140"/>
      <c r="X15" s="1140"/>
      <c r="Y15" s="59"/>
    </row>
    <row r="16" spans="1:27" ht="15" hidden="1">
      <c r="A16" s="43"/>
      <c r="B16" s="78"/>
      <c r="C16" s="77"/>
      <c r="D16" s="60"/>
      <c r="E16" s="1140"/>
      <c r="F16" s="1140"/>
      <c r="G16" s="1140"/>
      <c r="H16" s="1140"/>
      <c r="I16" s="1140"/>
      <c r="J16" s="1140"/>
      <c r="K16" s="1140"/>
      <c r="L16" s="1140"/>
      <c r="M16" s="1140"/>
      <c r="N16" s="1140"/>
      <c r="O16" s="1140"/>
      <c r="P16" s="1140"/>
      <c r="Q16" s="1140"/>
      <c r="R16" s="1140"/>
      <c r="S16" s="1140"/>
      <c r="T16" s="1140"/>
      <c r="U16" s="1140"/>
      <c r="V16" s="1140"/>
      <c r="W16" s="1140"/>
      <c r="X16" s="1140"/>
      <c r="Y16" s="59"/>
    </row>
    <row r="17" spans="1:25" ht="15" hidden="1" customHeight="1">
      <c r="A17" s="43"/>
      <c r="B17" s="78"/>
      <c r="C17" s="77"/>
      <c r="D17" s="60"/>
      <c r="E17" s="1140"/>
      <c r="F17" s="1140"/>
      <c r="G17" s="1140"/>
      <c r="H17" s="1140"/>
      <c r="I17" s="1140"/>
      <c r="J17" s="1140"/>
      <c r="K17" s="1140"/>
      <c r="L17" s="1140"/>
      <c r="M17" s="1140"/>
      <c r="N17" s="1140"/>
      <c r="O17" s="1140"/>
      <c r="P17" s="1140"/>
      <c r="Q17" s="1140"/>
      <c r="R17" s="1140"/>
      <c r="S17" s="1140"/>
      <c r="T17" s="1140"/>
      <c r="U17" s="1140"/>
      <c r="V17" s="1140"/>
      <c r="W17" s="1140"/>
      <c r="X17" s="1140"/>
      <c r="Y17" s="59"/>
    </row>
    <row r="18" spans="1:25" ht="15" hidden="1">
      <c r="A18" s="43"/>
      <c r="B18" s="78"/>
      <c r="C18" s="77"/>
      <c r="D18" s="60"/>
      <c r="E18" s="1140"/>
      <c r="F18" s="1140"/>
      <c r="G18" s="1140"/>
      <c r="H18" s="1140"/>
      <c r="I18" s="1140"/>
      <c r="J18" s="1140"/>
      <c r="K18" s="1140"/>
      <c r="L18" s="1140"/>
      <c r="M18" s="1140"/>
      <c r="N18" s="1140"/>
      <c r="O18" s="1140"/>
      <c r="P18" s="1140"/>
      <c r="Q18" s="1140"/>
      <c r="R18" s="1140"/>
      <c r="S18" s="1140"/>
      <c r="T18" s="1140"/>
      <c r="U18" s="1140"/>
      <c r="V18" s="1140"/>
      <c r="W18" s="1140"/>
      <c r="X18" s="1140"/>
      <c r="Y18" s="59"/>
    </row>
    <row r="19" spans="1:25" ht="59.25" hidden="1" customHeight="1">
      <c r="A19" s="43"/>
      <c r="B19" s="78"/>
      <c r="C19" s="77"/>
      <c r="D19" s="66"/>
      <c r="E19" s="1140"/>
      <c r="F19" s="1140"/>
      <c r="G19" s="1140"/>
      <c r="H19" s="1140"/>
      <c r="I19" s="1140"/>
      <c r="J19" s="1140"/>
      <c r="K19" s="1140"/>
      <c r="L19" s="1140"/>
      <c r="M19" s="1140"/>
      <c r="N19" s="1140"/>
      <c r="O19" s="1140"/>
      <c r="P19" s="1140"/>
      <c r="Q19" s="1140"/>
      <c r="R19" s="1140"/>
      <c r="S19" s="1140"/>
      <c r="T19" s="1140"/>
      <c r="U19" s="1140"/>
      <c r="V19" s="1140"/>
      <c r="W19" s="1140"/>
      <c r="X19" s="1140"/>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45" t="s">
        <v>254</v>
      </c>
      <c r="G21" s="1146"/>
      <c r="H21" s="1146"/>
      <c r="I21" s="1146"/>
      <c r="J21" s="1146"/>
      <c r="K21" s="1146"/>
      <c r="L21" s="1146"/>
      <c r="M21" s="1146"/>
      <c r="N21" s="60"/>
      <c r="O21" s="71" t="s">
        <v>237</v>
      </c>
      <c r="P21" s="1147" t="s">
        <v>238</v>
      </c>
      <c r="Q21" s="1148"/>
      <c r="R21" s="1148"/>
      <c r="S21" s="1148"/>
      <c r="T21" s="1148"/>
      <c r="U21" s="1148"/>
      <c r="V21" s="1148"/>
      <c r="W21" s="1148"/>
      <c r="X21" s="1148"/>
      <c r="Y21" s="59"/>
    </row>
    <row r="22" spans="1:25" ht="14.25" hidden="1" customHeight="1">
      <c r="A22" s="43"/>
      <c r="B22" s="78"/>
      <c r="C22" s="77"/>
      <c r="D22" s="61"/>
      <c r="E22" s="94" t="s">
        <v>237</v>
      </c>
      <c r="F22" s="1145" t="s">
        <v>240</v>
      </c>
      <c r="G22" s="1146"/>
      <c r="H22" s="1146"/>
      <c r="I22" s="1146"/>
      <c r="J22" s="1146"/>
      <c r="K22" s="1146"/>
      <c r="L22" s="1146"/>
      <c r="M22" s="1146"/>
      <c r="N22" s="60"/>
      <c r="O22" s="74" t="s">
        <v>237</v>
      </c>
      <c r="P22" s="1147" t="s">
        <v>588</v>
      </c>
      <c r="Q22" s="1148"/>
      <c r="R22" s="1148"/>
      <c r="S22" s="1148"/>
      <c r="T22" s="1148"/>
      <c r="U22" s="1148"/>
      <c r="V22" s="1148"/>
      <c r="W22" s="1148"/>
      <c r="X22" s="1148"/>
      <c r="Y22" s="59"/>
    </row>
    <row r="23" spans="1:25" ht="27" hidden="1" customHeight="1">
      <c r="A23" s="43"/>
      <c r="B23" s="78"/>
      <c r="C23" s="77"/>
      <c r="D23" s="61"/>
      <c r="E23" s="60"/>
      <c r="F23" s="60"/>
      <c r="G23" s="60"/>
      <c r="H23" s="60"/>
      <c r="I23" s="60"/>
      <c r="J23" s="60"/>
      <c r="K23" s="60"/>
      <c r="L23" s="60"/>
      <c r="M23" s="60"/>
      <c r="N23" s="60"/>
      <c r="O23" s="60"/>
      <c r="P23" s="1141"/>
      <c r="Q23" s="1141"/>
      <c r="R23" s="1141"/>
      <c r="S23" s="1141"/>
      <c r="T23" s="1141"/>
      <c r="U23" s="1141"/>
      <c r="V23" s="1141"/>
      <c r="W23" s="1141"/>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44" t="s">
        <v>394</v>
      </c>
      <c r="F35" s="1144"/>
      <c r="G35" s="1144"/>
      <c r="H35" s="1144"/>
      <c r="I35" s="1144"/>
      <c r="J35" s="1144"/>
      <c r="K35" s="1144"/>
      <c r="L35" s="1144"/>
      <c r="M35" s="1144"/>
      <c r="N35" s="1144"/>
      <c r="O35" s="1144"/>
      <c r="P35" s="1144"/>
      <c r="Q35" s="1144"/>
      <c r="R35" s="1144"/>
      <c r="S35" s="1144"/>
      <c r="T35" s="1144"/>
      <c r="U35" s="1144"/>
      <c r="V35" s="1144"/>
      <c r="W35" s="1144"/>
      <c r="X35" s="1144"/>
      <c r="Y35" s="59"/>
    </row>
    <row r="36" spans="1:25" ht="38.25" hidden="1" customHeight="1">
      <c r="A36" s="43"/>
      <c r="B36" s="78"/>
      <c r="C36" s="77"/>
      <c r="D36" s="61"/>
      <c r="E36" s="1144"/>
      <c r="F36" s="1144"/>
      <c r="G36" s="1144"/>
      <c r="H36" s="1144"/>
      <c r="I36" s="1144"/>
      <c r="J36" s="1144"/>
      <c r="K36" s="1144"/>
      <c r="L36" s="1144"/>
      <c r="M36" s="1144"/>
      <c r="N36" s="1144"/>
      <c r="O36" s="1144"/>
      <c r="P36" s="1144"/>
      <c r="Q36" s="1144"/>
      <c r="R36" s="1144"/>
      <c r="S36" s="1144"/>
      <c r="T36" s="1144"/>
      <c r="U36" s="1144"/>
      <c r="V36" s="1144"/>
      <c r="W36" s="1144"/>
      <c r="X36" s="1144"/>
      <c r="Y36" s="59"/>
    </row>
    <row r="37" spans="1:25" ht="9.75" hidden="1" customHeight="1">
      <c r="A37" s="43"/>
      <c r="B37" s="78"/>
      <c r="C37" s="77"/>
      <c r="D37" s="61"/>
      <c r="E37" s="1144"/>
      <c r="F37" s="1144"/>
      <c r="G37" s="1144"/>
      <c r="H37" s="1144"/>
      <c r="I37" s="1144"/>
      <c r="J37" s="1144"/>
      <c r="K37" s="1144"/>
      <c r="L37" s="1144"/>
      <c r="M37" s="1144"/>
      <c r="N37" s="1144"/>
      <c r="O37" s="1144"/>
      <c r="P37" s="1144"/>
      <c r="Q37" s="1144"/>
      <c r="R37" s="1144"/>
      <c r="S37" s="1144"/>
      <c r="T37" s="1144"/>
      <c r="U37" s="1144"/>
      <c r="V37" s="1144"/>
      <c r="W37" s="1144"/>
      <c r="X37" s="1144"/>
      <c r="Y37" s="59"/>
    </row>
    <row r="38" spans="1:25" ht="51" hidden="1" customHeight="1">
      <c r="A38" s="43"/>
      <c r="B38" s="78"/>
      <c r="C38" s="77"/>
      <c r="D38" s="61"/>
      <c r="E38" s="1144"/>
      <c r="F38" s="1144"/>
      <c r="G38" s="1144"/>
      <c r="H38" s="1144"/>
      <c r="I38" s="1144"/>
      <c r="J38" s="1144"/>
      <c r="K38" s="1144"/>
      <c r="L38" s="1144"/>
      <c r="M38" s="1144"/>
      <c r="N38" s="1144"/>
      <c r="O38" s="1144"/>
      <c r="P38" s="1144"/>
      <c r="Q38" s="1144"/>
      <c r="R38" s="1144"/>
      <c r="S38" s="1144"/>
      <c r="T38" s="1144"/>
      <c r="U38" s="1144"/>
      <c r="V38" s="1144"/>
      <c r="W38" s="1144"/>
      <c r="X38" s="1144"/>
      <c r="Y38" s="59"/>
    </row>
    <row r="39" spans="1:25" ht="15" hidden="1" customHeight="1">
      <c r="A39" s="43"/>
      <c r="B39" s="78"/>
      <c r="C39" s="77"/>
      <c r="D39" s="61"/>
      <c r="E39" s="1144"/>
      <c r="F39" s="1144"/>
      <c r="G39" s="1144"/>
      <c r="H39" s="1144"/>
      <c r="I39" s="1144"/>
      <c r="J39" s="1144"/>
      <c r="K39" s="1144"/>
      <c r="L39" s="1144"/>
      <c r="M39" s="1144"/>
      <c r="N39" s="1144"/>
      <c r="O39" s="1144"/>
      <c r="P39" s="1144"/>
      <c r="Q39" s="1144"/>
      <c r="R39" s="1144"/>
      <c r="S39" s="1144"/>
      <c r="T39" s="1144"/>
      <c r="U39" s="1144"/>
      <c r="V39" s="1144"/>
      <c r="W39" s="1144"/>
      <c r="X39" s="1144"/>
      <c r="Y39" s="59"/>
    </row>
    <row r="40" spans="1:25" ht="12" hidden="1" customHeight="1">
      <c r="A40" s="43"/>
      <c r="B40" s="78"/>
      <c r="C40" s="77"/>
      <c r="D40" s="61"/>
      <c r="E40" s="1130"/>
      <c r="F40" s="1131"/>
      <c r="G40" s="1131"/>
      <c r="H40" s="1131"/>
      <c r="I40" s="1131"/>
      <c r="J40" s="1131"/>
      <c r="K40" s="1131"/>
      <c r="L40" s="1131"/>
      <c r="M40" s="1131"/>
      <c r="N40" s="1131"/>
      <c r="O40" s="1131"/>
      <c r="P40" s="1131"/>
      <c r="Q40" s="1131"/>
      <c r="R40" s="1131"/>
      <c r="S40" s="1131"/>
      <c r="T40" s="1131"/>
      <c r="U40" s="1131"/>
      <c r="V40" s="1131"/>
      <c r="W40" s="1131"/>
      <c r="X40" s="1131"/>
      <c r="Y40" s="59"/>
    </row>
    <row r="41" spans="1:25" ht="38.25" hidden="1" customHeight="1">
      <c r="A41" s="43"/>
      <c r="B41" s="78"/>
      <c r="C41" s="77"/>
      <c r="D41" s="61"/>
      <c r="E41" s="1144"/>
      <c r="F41" s="1144"/>
      <c r="G41" s="1144"/>
      <c r="H41" s="1144"/>
      <c r="I41" s="1144"/>
      <c r="J41" s="1144"/>
      <c r="K41" s="1144"/>
      <c r="L41" s="1144"/>
      <c r="M41" s="1144"/>
      <c r="N41" s="1144"/>
      <c r="O41" s="1144"/>
      <c r="P41" s="1144"/>
      <c r="Q41" s="1144"/>
      <c r="R41" s="1144"/>
      <c r="S41" s="1144"/>
      <c r="T41" s="1144"/>
      <c r="U41" s="1144"/>
      <c r="V41" s="1144"/>
      <c r="W41" s="1144"/>
      <c r="X41" s="1144"/>
      <c r="Y41" s="59"/>
    </row>
    <row r="42" spans="1:25" ht="15" hidden="1">
      <c r="A42" s="43"/>
      <c r="B42" s="78"/>
      <c r="C42" s="77"/>
      <c r="D42" s="61"/>
      <c r="E42" s="1144"/>
      <c r="F42" s="1144"/>
      <c r="G42" s="1144"/>
      <c r="H42" s="1144"/>
      <c r="I42" s="1144"/>
      <c r="J42" s="1144"/>
      <c r="K42" s="1144"/>
      <c r="L42" s="1144"/>
      <c r="M42" s="1144"/>
      <c r="N42" s="1144"/>
      <c r="O42" s="1144"/>
      <c r="P42" s="1144"/>
      <c r="Q42" s="1144"/>
      <c r="R42" s="1144"/>
      <c r="S42" s="1144"/>
      <c r="T42" s="1144"/>
      <c r="U42" s="1144"/>
      <c r="V42" s="1144"/>
      <c r="W42" s="1144"/>
      <c r="X42" s="1144"/>
      <c r="Y42" s="59"/>
    </row>
    <row r="43" spans="1:25" ht="15" hidden="1">
      <c r="A43" s="43"/>
      <c r="B43" s="78"/>
      <c r="C43" s="77"/>
      <c r="D43" s="61"/>
      <c r="E43" s="1144"/>
      <c r="F43" s="1144"/>
      <c r="G43" s="1144"/>
      <c r="H43" s="1144"/>
      <c r="I43" s="1144"/>
      <c r="J43" s="1144"/>
      <c r="K43" s="1144"/>
      <c r="L43" s="1144"/>
      <c r="M43" s="1144"/>
      <c r="N43" s="1144"/>
      <c r="O43" s="1144"/>
      <c r="P43" s="1144"/>
      <c r="Q43" s="1144"/>
      <c r="R43" s="1144"/>
      <c r="S43" s="1144"/>
      <c r="T43" s="1144"/>
      <c r="U43" s="1144"/>
      <c r="V43" s="1144"/>
      <c r="W43" s="1144"/>
      <c r="X43" s="1144"/>
      <c r="Y43" s="59"/>
    </row>
    <row r="44" spans="1:25" ht="33.75" hidden="1" customHeight="1">
      <c r="A44" s="43"/>
      <c r="B44" s="78"/>
      <c r="C44" s="77"/>
      <c r="D44" s="66"/>
      <c r="E44" s="1144"/>
      <c r="F44" s="1144"/>
      <c r="G44" s="1144"/>
      <c r="H44" s="1144"/>
      <c r="I44" s="1144"/>
      <c r="J44" s="1144"/>
      <c r="K44" s="1144"/>
      <c r="L44" s="1144"/>
      <c r="M44" s="1144"/>
      <c r="N44" s="1144"/>
      <c r="O44" s="1144"/>
      <c r="P44" s="1144"/>
      <c r="Q44" s="1144"/>
      <c r="R44" s="1144"/>
      <c r="S44" s="1144"/>
      <c r="T44" s="1144"/>
      <c r="U44" s="1144"/>
      <c r="V44" s="1144"/>
      <c r="W44" s="1144"/>
      <c r="X44" s="1144"/>
      <c r="Y44" s="59"/>
    </row>
    <row r="45" spans="1:25" ht="15" hidden="1">
      <c r="A45" s="43"/>
      <c r="B45" s="78"/>
      <c r="C45" s="77"/>
      <c r="D45" s="66"/>
      <c r="E45" s="1144"/>
      <c r="F45" s="1144"/>
      <c r="G45" s="1144"/>
      <c r="H45" s="1144"/>
      <c r="I45" s="1144"/>
      <c r="J45" s="1144"/>
      <c r="K45" s="1144"/>
      <c r="L45" s="1144"/>
      <c r="M45" s="1144"/>
      <c r="N45" s="1144"/>
      <c r="O45" s="1144"/>
      <c r="P45" s="1144"/>
      <c r="Q45" s="1144"/>
      <c r="R45" s="1144"/>
      <c r="S45" s="1144"/>
      <c r="T45" s="1144"/>
      <c r="U45" s="1144"/>
      <c r="V45" s="1144"/>
      <c r="W45" s="1144"/>
      <c r="X45" s="1144"/>
      <c r="Y45" s="59"/>
    </row>
    <row r="46" spans="1:25" ht="24" hidden="1" customHeight="1">
      <c r="A46" s="43"/>
      <c r="B46" s="78"/>
      <c r="C46" s="77"/>
      <c r="D46" s="61"/>
      <c r="E46" s="1132" t="s">
        <v>236</v>
      </c>
      <c r="F46" s="1132"/>
      <c r="G46" s="1132"/>
      <c r="H46" s="1132"/>
      <c r="I46" s="1132"/>
      <c r="J46" s="1132"/>
      <c r="K46" s="1132"/>
      <c r="L46" s="1132"/>
      <c r="M46" s="1132"/>
      <c r="N46" s="1132"/>
      <c r="O46" s="1132"/>
      <c r="P46" s="1132"/>
      <c r="Q46" s="1132"/>
      <c r="R46" s="1132"/>
      <c r="S46" s="1132"/>
      <c r="T46" s="1132"/>
      <c r="U46" s="1132"/>
      <c r="V46" s="1132"/>
      <c r="W46" s="1132"/>
      <c r="X46" s="1132"/>
      <c r="Y46" s="59"/>
    </row>
    <row r="47" spans="1:25" ht="37.5" hidden="1" customHeight="1">
      <c r="A47" s="43"/>
      <c r="B47" s="78"/>
      <c r="C47" s="77"/>
      <c r="D47" s="61"/>
      <c r="E47" s="1132"/>
      <c r="F47" s="1132"/>
      <c r="G47" s="1132"/>
      <c r="H47" s="1132"/>
      <c r="I47" s="1132"/>
      <c r="J47" s="1132"/>
      <c r="K47" s="1132"/>
      <c r="L47" s="1132"/>
      <c r="M47" s="1132"/>
      <c r="N47" s="1132"/>
      <c r="O47" s="1132"/>
      <c r="P47" s="1132"/>
      <c r="Q47" s="1132"/>
      <c r="R47" s="1132"/>
      <c r="S47" s="1132"/>
      <c r="T47" s="1132"/>
      <c r="U47" s="1132"/>
      <c r="V47" s="1132"/>
      <c r="W47" s="1132"/>
      <c r="X47" s="1132"/>
      <c r="Y47" s="59"/>
    </row>
    <row r="48" spans="1:25" ht="24" hidden="1" customHeight="1">
      <c r="A48" s="43"/>
      <c r="B48" s="78"/>
      <c r="C48" s="77"/>
      <c r="D48" s="61"/>
      <c r="E48" s="1132"/>
      <c r="F48" s="1132"/>
      <c r="G48" s="1132"/>
      <c r="H48" s="1132"/>
      <c r="I48" s="1132"/>
      <c r="J48" s="1132"/>
      <c r="K48" s="1132"/>
      <c r="L48" s="1132"/>
      <c r="M48" s="1132"/>
      <c r="N48" s="1132"/>
      <c r="O48" s="1132"/>
      <c r="P48" s="1132"/>
      <c r="Q48" s="1132"/>
      <c r="R48" s="1132"/>
      <c r="S48" s="1132"/>
      <c r="T48" s="1132"/>
      <c r="U48" s="1132"/>
      <c r="V48" s="1132"/>
      <c r="W48" s="1132"/>
      <c r="X48" s="1132"/>
      <c r="Y48" s="59"/>
    </row>
    <row r="49" spans="1:25" ht="51" hidden="1" customHeight="1">
      <c r="A49" s="43"/>
      <c r="B49" s="78"/>
      <c r="C49" s="77"/>
      <c r="D49" s="61"/>
      <c r="E49" s="1132"/>
      <c r="F49" s="1132"/>
      <c r="G49" s="1132"/>
      <c r="H49" s="1132"/>
      <c r="I49" s="1132"/>
      <c r="J49" s="1132"/>
      <c r="K49" s="1132"/>
      <c r="L49" s="1132"/>
      <c r="M49" s="1132"/>
      <c r="N49" s="1132"/>
      <c r="O49" s="1132"/>
      <c r="P49" s="1132"/>
      <c r="Q49" s="1132"/>
      <c r="R49" s="1132"/>
      <c r="S49" s="1132"/>
      <c r="T49" s="1132"/>
      <c r="U49" s="1132"/>
      <c r="V49" s="1132"/>
      <c r="W49" s="1132"/>
      <c r="X49" s="1132"/>
      <c r="Y49" s="59"/>
    </row>
    <row r="50" spans="1:25" ht="15" hidden="1">
      <c r="A50" s="43"/>
      <c r="B50" s="78"/>
      <c r="C50" s="77"/>
      <c r="D50" s="61"/>
      <c r="E50" s="1132"/>
      <c r="F50" s="1132"/>
      <c r="G50" s="1132"/>
      <c r="H50" s="1132"/>
      <c r="I50" s="1132"/>
      <c r="J50" s="1132"/>
      <c r="K50" s="1132"/>
      <c r="L50" s="1132"/>
      <c r="M50" s="1132"/>
      <c r="N50" s="1132"/>
      <c r="O50" s="1132"/>
      <c r="P50" s="1132"/>
      <c r="Q50" s="1132"/>
      <c r="R50" s="1132"/>
      <c r="S50" s="1132"/>
      <c r="T50" s="1132"/>
      <c r="U50" s="1132"/>
      <c r="V50" s="1132"/>
      <c r="W50" s="1132"/>
      <c r="X50" s="1132"/>
      <c r="Y50" s="59"/>
    </row>
    <row r="51" spans="1:25" ht="15" hidden="1">
      <c r="A51" s="43"/>
      <c r="B51" s="78"/>
      <c r="C51" s="77"/>
      <c r="D51" s="61"/>
      <c r="E51" s="1132"/>
      <c r="F51" s="1132"/>
      <c r="G51" s="1132"/>
      <c r="H51" s="1132"/>
      <c r="I51" s="1132"/>
      <c r="J51" s="1132"/>
      <c r="K51" s="1132"/>
      <c r="L51" s="1132"/>
      <c r="M51" s="1132"/>
      <c r="N51" s="1132"/>
      <c r="O51" s="1132"/>
      <c r="P51" s="1132"/>
      <c r="Q51" s="1132"/>
      <c r="R51" s="1132"/>
      <c r="S51" s="1132"/>
      <c r="T51" s="1132"/>
      <c r="U51" s="1132"/>
      <c r="V51" s="1132"/>
      <c r="W51" s="1132"/>
      <c r="X51" s="1132"/>
      <c r="Y51" s="59"/>
    </row>
    <row r="52" spans="1:25" ht="15" hidden="1">
      <c r="A52" s="43"/>
      <c r="B52" s="78"/>
      <c r="C52" s="77"/>
      <c r="D52" s="61"/>
      <c r="E52" s="1132"/>
      <c r="F52" s="1132"/>
      <c r="G52" s="1132"/>
      <c r="H52" s="1132"/>
      <c r="I52" s="1132"/>
      <c r="J52" s="1132"/>
      <c r="K52" s="1132"/>
      <c r="L52" s="1132"/>
      <c r="M52" s="1132"/>
      <c r="N52" s="1132"/>
      <c r="O52" s="1132"/>
      <c r="P52" s="1132"/>
      <c r="Q52" s="1132"/>
      <c r="R52" s="1132"/>
      <c r="S52" s="1132"/>
      <c r="T52" s="1132"/>
      <c r="U52" s="1132"/>
      <c r="V52" s="1132"/>
      <c r="W52" s="1132"/>
      <c r="X52" s="1132"/>
      <c r="Y52" s="59"/>
    </row>
    <row r="53" spans="1:25" ht="15" hidden="1">
      <c r="A53" s="43"/>
      <c r="B53" s="78"/>
      <c r="C53" s="77"/>
      <c r="D53" s="61"/>
      <c r="E53" s="1132"/>
      <c r="F53" s="1132"/>
      <c r="G53" s="1132"/>
      <c r="H53" s="1132"/>
      <c r="I53" s="1132"/>
      <c r="J53" s="1132"/>
      <c r="K53" s="1132"/>
      <c r="L53" s="1132"/>
      <c r="M53" s="1132"/>
      <c r="N53" s="1132"/>
      <c r="O53" s="1132"/>
      <c r="P53" s="1132"/>
      <c r="Q53" s="1132"/>
      <c r="R53" s="1132"/>
      <c r="S53" s="1132"/>
      <c r="T53" s="1132"/>
      <c r="U53" s="1132"/>
      <c r="V53" s="1132"/>
      <c r="W53" s="1132"/>
      <c r="X53" s="1132"/>
      <c r="Y53" s="59"/>
    </row>
    <row r="54" spans="1:25" ht="15" hidden="1">
      <c r="A54" s="43"/>
      <c r="B54" s="78"/>
      <c r="C54" s="77"/>
      <c r="D54" s="61"/>
      <c r="E54" s="1132"/>
      <c r="F54" s="1132"/>
      <c r="G54" s="1132"/>
      <c r="H54" s="1132"/>
      <c r="I54" s="1132"/>
      <c r="J54" s="1132"/>
      <c r="K54" s="1132"/>
      <c r="L54" s="1132"/>
      <c r="M54" s="1132"/>
      <c r="N54" s="1132"/>
      <c r="O54" s="1132"/>
      <c r="P54" s="1132"/>
      <c r="Q54" s="1132"/>
      <c r="R54" s="1132"/>
      <c r="S54" s="1132"/>
      <c r="T54" s="1132"/>
      <c r="U54" s="1132"/>
      <c r="V54" s="1132"/>
      <c r="W54" s="1132"/>
      <c r="X54" s="1132"/>
      <c r="Y54" s="59"/>
    </row>
    <row r="55" spans="1:25" ht="15" hidden="1">
      <c r="A55" s="43"/>
      <c r="B55" s="78"/>
      <c r="C55" s="77"/>
      <c r="D55" s="61"/>
      <c r="E55" s="1132"/>
      <c r="F55" s="1132"/>
      <c r="G55" s="1132"/>
      <c r="H55" s="1132"/>
      <c r="I55" s="1132"/>
      <c r="J55" s="1132"/>
      <c r="K55" s="1132"/>
      <c r="L55" s="1132"/>
      <c r="M55" s="1132"/>
      <c r="N55" s="1132"/>
      <c r="O55" s="1132"/>
      <c r="P55" s="1132"/>
      <c r="Q55" s="1132"/>
      <c r="R55" s="1132"/>
      <c r="S55" s="1132"/>
      <c r="T55" s="1132"/>
      <c r="U55" s="1132"/>
      <c r="V55" s="1132"/>
      <c r="W55" s="1132"/>
      <c r="X55" s="1132"/>
      <c r="Y55" s="59"/>
    </row>
    <row r="56" spans="1:25" ht="25.5" hidden="1" customHeight="1">
      <c r="A56" s="43"/>
      <c r="B56" s="78"/>
      <c r="C56" s="77"/>
      <c r="D56" s="66"/>
      <c r="E56" s="1132"/>
      <c r="F56" s="1132"/>
      <c r="G56" s="1132"/>
      <c r="H56" s="1132"/>
      <c r="I56" s="1132"/>
      <c r="J56" s="1132"/>
      <c r="K56" s="1132"/>
      <c r="L56" s="1132"/>
      <c r="M56" s="1132"/>
      <c r="N56" s="1132"/>
      <c r="O56" s="1132"/>
      <c r="P56" s="1132"/>
      <c r="Q56" s="1132"/>
      <c r="R56" s="1132"/>
      <c r="S56" s="1132"/>
      <c r="T56" s="1132"/>
      <c r="U56" s="1132"/>
      <c r="V56" s="1132"/>
      <c r="W56" s="1132"/>
      <c r="X56" s="1132"/>
      <c r="Y56" s="59"/>
    </row>
    <row r="57" spans="1:25" ht="15" hidden="1">
      <c r="A57" s="43"/>
      <c r="B57" s="78"/>
      <c r="C57" s="77"/>
      <c r="D57" s="66"/>
      <c r="E57" s="1132"/>
      <c r="F57" s="1132"/>
      <c r="G57" s="1132"/>
      <c r="H57" s="1132"/>
      <c r="I57" s="1132"/>
      <c r="J57" s="1132"/>
      <c r="K57" s="1132"/>
      <c r="L57" s="1132"/>
      <c r="M57" s="1132"/>
      <c r="N57" s="1132"/>
      <c r="O57" s="1132"/>
      <c r="P57" s="1132"/>
      <c r="Q57" s="1132"/>
      <c r="R57" s="1132"/>
      <c r="S57" s="1132"/>
      <c r="T57" s="1132"/>
      <c r="U57" s="1132"/>
      <c r="V57" s="1132"/>
      <c r="W57" s="1132"/>
      <c r="X57" s="1132"/>
      <c r="Y57" s="59"/>
    </row>
    <row r="58" spans="1:25" ht="15" hidden="1" customHeight="1">
      <c r="A58" s="43"/>
      <c r="B58" s="78"/>
      <c r="C58" s="77"/>
      <c r="D58" s="61"/>
      <c r="E58" s="1133" t="s">
        <v>395</v>
      </c>
      <c r="F58" s="1133"/>
      <c r="G58" s="1133"/>
      <c r="H58" s="1133"/>
      <c r="I58" s="1133"/>
      <c r="J58" s="1133"/>
      <c r="K58" s="1133"/>
      <c r="L58" s="1133"/>
      <c r="M58" s="1133"/>
      <c r="N58" s="1133"/>
      <c r="O58" s="1133"/>
      <c r="P58" s="1133"/>
      <c r="Q58" s="1133"/>
      <c r="R58" s="1133"/>
      <c r="S58" s="1133"/>
      <c r="T58" s="1133"/>
      <c r="U58" s="1133"/>
      <c r="V58" s="230"/>
      <c r="W58" s="230"/>
      <c r="X58" s="230"/>
      <c r="Y58" s="59"/>
    </row>
    <row r="59" spans="1:25" ht="15" hidden="1" customHeight="1">
      <c r="A59" s="43"/>
      <c r="B59" s="78"/>
      <c r="C59" s="77"/>
      <c r="D59" s="61"/>
      <c r="E59" s="1135"/>
      <c r="F59" s="1135"/>
      <c r="G59" s="1135"/>
      <c r="H59" s="1130"/>
      <c r="I59" s="1131"/>
      <c r="J59" s="1131"/>
      <c r="K59" s="1131"/>
      <c r="L59" s="1131"/>
      <c r="M59" s="1131"/>
      <c r="N59" s="1131"/>
      <c r="O59" s="1131"/>
      <c r="P59" s="1131"/>
      <c r="Q59" s="1131"/>
      <c r="R59" s="1131"/>
      <c r="S59" s="1131"/>
      <c r="T59" s="1131"/>
      <c r="U59" s="1131"/>
      <c r="V59" s="1131"/>
      <c r="W59" s="1131"/>
      <c r="X59" s="1131"/>
      <c r="Y59" s="59"/>
    </row>
    <row r="60" spans="1:25" ht="15" hidden="1" customHeight="1">
      <c r="A60" s="43"/>
      <c r="B60" s="78"/>
      <c r="C60" s="77"/>
      <c r="D60" s="61"/>
      <c r="E60" s="1134"/>
      <c r="F60" s="1134"/>
      <c r="G60" s="1134"/>
      <c r="H60" s="1129"/>
      <c r="I60" s="1129"/>
      <c r="J60" s="1129"/>
      <c r="K60" s="1129"/>
      <c r="L60" s="1129"/>
      <c r="M60" s="1129"/>
      <c r="N60" s="1129"/>
      <c r="O60" s="1129"/>
      <c r="P60" s="1129"/>
      <c r="Q60" s="1129"/>
      <c r="R60" s="1129"/>
      <c r="S60" s="1129"/>
      <c r="T60" s="1129"/>
      <c r="U60" s="1129"/>
      <c r="V60" s="1129"/>
      <c r="W60" s="1129"/>
      <c r="X60" s="1129"/>
      <c r="Y60" s="59"/>
    </row>
    <row r="61" spans="1:25" ht="15" hidden="1">
      <c r="A61" s="43"/>
      <c r="B61" s="78"/>
      <c r="C61" s="77"/>
      <c r="D61" s="61"/>
      <c r="E61" s="70"/>
      <c r="F61" s="68"/>
      <c r="G61" s="69"/>
      <c r="H61" s="1129"/>
      <c r="I61" s="1129"/>
      <c r="J61" s="1129"/>
      <c r="K61" s="1129"/>
      <c r="L61" s="1129"/>
      <c r="M61" s="1129"/>
      <c r="N61" s="1129"/>
      <c r="O61" s="1129"/>
      <c r="P61" s="1129"/>
      <c r="Q61" s="1129"/>
      <c r="R61" s="1129"/>
      <c r="S61" s="1129"/>
      <c r="T61" s="1129"/>
      <c r="U61" s="1129"/>
      <c r="V61" s="1129"/>
      <c r="W61" s="1129"/>
      <c r="X61" s="1129"/>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33" t="s">
        <v>396</v>
      </c>
      <c r="F70" s="1133"/>
      <c r="G70" s="1133"/>
      <c r="H70" s="1133"/>
      <c r="I70" s="1133"/>
      <c r="J70" s="1133"/>
      <c r="K70" s="1133"/>
      <c r="L70" s="1133"/>
      <c r="M70" s="1133"/>
      <c r="N70" s="1133"/>
      <c r="O70" s="1133"/>
      <c r="P70" s="1133"/>
      <c r="Q70" s="1133"/>
      <c r="R70" s="1133"/>
      <c r="S70" s="1133"/>
      <c r="T70" s="1133"/>
      <c r="U70" s="449"/>
      <c r="V70" s="449"/>
      <c r="W70" s="449"/>
      <c r="X70" s="449"/>
      <c r="Y70" s="59"/>
    </row>
    <row r="71" spans="1:25" ht="15" hidden="1">
      <c r="A71" s="43"/>
      <c r="B71" s="78"/>
      <c r="C71" s="77"/>
      <c r="D71" s="61"/>
      <c r="E71" s="1133" t="s">
        <v>587</v>
      </c>
      <c r="F71" s="1133"/>
      <c r="G71" s="1133"/>
      <c r="H71" s="1133"/>
      <c r="I71" s="1133"/>
      <c r="J71" s="1133"/>
      <c r="K71" s="1133"/>
      <c r="L71" s="1133"/>
      <c r="M71" s="1133"/>
      <c r="N71" s="1133"/>
      <c r="O71" s="1133"/>
      <c r="P71" s="1133"/>
      <c r="Q71" s="1133"/>
      <c r="R71" s="1133"/>
      <c r="S71" s="1133"/>
      <c r="T71" s="1133"/>
      <c r="U71" s="450"/>
      <c r="V71" s="450"/>
      <c r="W71" s="450"/>
      <c r="X71" s="450"/>
      <c r="Y71" s="59"/>
    </row>
    <row r="72" spans="1:25" ht="40.5" hidden="1" customHeight="1">
      <c r="A72" s="43"/>
      <c r="B72" s="78"/>
      <c r="C72" s="77"/>
      <c r="D72" s="61"/>
      <c r="E72" s="450"/>
      <c r="F72" s="450"/>
      <c r="G72" s="450"/>
      <c r="H72" s="450"/>
      <c r="I72" s="450"/>
      <c r="J72" s="450"/>
      <c r="K72" s="450"/>
      <c r="L72" s="450"/>
      <c r="M72" s="450"/>
      <c r="N72" s="450"/>
      <c r="O72" s="450"/>
      <c r="P72" s="450"/>
      <c r="Q72" s="450"/>
      <c r="R72" s="450"/>
      <c r="S72" s="450"/>
      <c r="T72" s="450"/>
      <c r="U72" s="450"/>
      <c r="V72" s="450"/>
      <c r="W72" s="450"/>
      <c r="X72" s="450"/>
      <c r="Y72" s="59"/>
    </row>
    <row r="73" spans="1:25" ht="63" hidden="1" customHeight="1">
      <c r="A73" s="43"/>
      <c r="B73" s="78"/>
      <c r="C73" s="77"/>
      <c r="D73" s="61"/>
      <c r="E73" s="450"/>
      <c r="F73" s="450"/>
      <c r="G73" s="450"/>
      <c r="H73" s="450"/>
      <c r="I73" s="450"/>
      <c r="J73" s="450"/>
      <c r="K73" s="450"/>
      <c r="L73" s="450"/>
      <c r="M73" s="450"/>
      <c r="N73" s="450"/>
      <c r="O73" s="450"/>
      <c r="P73" s="450"/>
      <c r="Q73" s="450"/>
      <c r="R73" s="450"/>
      <c r="S73" s="450"/>
      <c r="T73" s="450"/>
      <c r="U73" s="450"/>
      <c r="V73" s="450"/>
      <c r="W73" s="450"/>
      <c r="X73" s="450"/>
      <c r="Y73" s="59"/>
    </row>
    <row r="74" spans="1:25" ht="30" hidden="1" customHeight="1">
      <c r="A74" s="43"/>
      <c r="B74" s="78"/>
      <c r="C74" s="77"/>
      <c r="D74" s="61"/>
      <c r="E74" s="450"/>
      <c r="F74" s="450"/>
      <c r="G74" s="450"/>
      <c r="H74" s="450"/>
      <c r="I74" s="450"/>
      <c r="J74" s="450"/>
      <c r="K74" s="450"/>
      <c r="L74" s="450"/>
      <c r="M74" s="450"/>
      <c r="N74" s="450"/>
      <c r="O74" s="450"/>
      <c r="P74" s="450"/>
      <c r="Q74" s="450"/>
      <c r="R74" s="450"/>
      <c r="S74" s="450"/>
      <c r="T74" s="450"/>
      <c r="U74" s="450"/>
      <c r="V74" s="450"/>
      <c r="W74" s="450"/>
      <c r="X74" s="450"/>
      <c r="Y74" s="59"/>
    </row>
    <row r="75" spans="1:25" ht="30" hidden="1" customHeight="1">
      <c r="A75" s="43"/>
      <c r="B75" s="78"/>
      <c r="C75" s="77"/>
      <c r="D75" s="61"/>
      <c r="E75" s="450"/>
      <c r="F75" s="450"/>
      <c r="G75" s="450"/>
      <c r="H75" s="450"/>
      <c r="I75" s="450"/>
      <c r="J75" s="450"/>
      <c r="K75" s="450"/>
      <c r="L75" s="450"/>
      <c r="M75" s="450"/>
      <c r="N75" s="450"/>
      <c r="O75" s="450"/>
      <c r="P75" s="450"/>
      <c r="Q75" s="450"/>
      <c r="R75" s="450"/>
      <c r="S75" s="450"/>
      <c r="T75" s="450"/>
      <c r="U75" s="450"/>
      <c r="V75" s="450"/>
      <c r="W75" s="450"/>
      <c r="X75" s="450"/>
      <c r="Y75" s="59"/>
    </row>
    <row r="76" spans="1:25" ht="15" hidden="1">
      <c r="A76" s="43"/>
      <c r="B76" s="78"/>
      <c r="C76" s="77"/>
      <c r="D76" s="61"/>
      <c r="E76" s="450"/>
      <c r="F76" s="450"/>
      <c r="G76" s="450"/>
      <c r="H76" s="450"/>
      <c r="I76" s="450"/>
      <c r="J76" s="450"/>
      <c r="K76" s="450"/>
      <c r="L76" s="450"/>
      <c r="M76" s="450"/>
      <c r="N76" s="450"/>
      <c r="O76" s="450"/>
      <c r="P76" s="450"/>
      <c r="Q76" s="450"/>
      <c r="R76" s="450"/>
      <c r="S76" s="450"/>
      <c r="T76" s="450"/>
      <c r="U76" s="450"/>
      <c r="V76" s="450"/>
      <c r="W76" s="450"/>
      <c r="X76" s="450"/>
      <c r="Y76" s="59"/>
    </row>
    <row r="77" spans="1:25" ht="15" hidden="1">
      <c r="A77" s="43"/>
      <c r="B77" s="78"/>
      <c r="C77" s="77"/>
      <c r="D77" s="61"/>
      <c r="E77" s="450"/>
      <c r="F77" s="450"/>
      <c r="G77" s="450"/>
      <c r="H77" s="450"/>
      <c r="I77" s="450"/>
      <c r="J77" s="450"/>
      <c r="K77" s="450"/>
      <c r="L77" s="450"/>
      <c r="M77" s="450"/>
      <c r="N77" s="450"/>
      <c r="O77" s="450"/>
      <c r="P77" s="450"/>
      <c r="Q77" s="450"/>
      <c r="R77" s="450"/>
      <c r="S77" s="450"/>
      <c r="T77" s="450"/>
      <c r="U77" s="450"/>
      <c r="V77" s="450"/>
      <c r="W77" s="450"/>
      <c r="X77" s="450"/>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1"/>
      <c r="F79" s="451"/>
      <c r="G79" s="451"/>
      <c r="H79" s="451"/>
      <c r="I79" s="451"/>
      <c r="J79" s="451"/>
      <c r="K79" s="451"/>
      <c r="L79" s="451"/>
      <c r="M79" s="451"/>
      <c r="N79" s="451"/>
      <c r="O79" s="451"/>
      <c r="P79" s="451"/>
      <c r="Q79" s="451"/>
      <c r="R79" s="451"/>
      <c r="S79" s="451"/>
      <c r="T79" s="451"/>
      <c r="U79" s="451"/>
      <c r="V79" s="451"/>
      <c r="W79" s="451"/>
      <c r="X79" s="451"/>
      <c r="Y79" s="59"/>
    </row>
    <row r="80" spans="1:25" ht="14.25" hidden="1" customHeight="1">
      <c r="A80" s="43"/>
      <c r="B80" s="78"/>
      <c r="C80" s="77"/>
      <c r="D80" s="61"/>
      <c r="E80" s="452"/>
      <c r="F80" s="452"/>
      <c r="G80" s="452"/>
      <c r="H80" s="452"/>
      <c r="Y80" s="59"/>
    </row>
    <row r="81" spans="1:25" ht="15" hidden="1">
      <c r="A81" s="43"/>
      <c r="B81" s="78"/>
      <c r="C81" s="77"/>
      <c r="D81" s="61"/>
      <c r="E81" s="1133" t="s">
        <v>395</v>
      </c>
      <c r="F81" s="1133"/>
      <c r="G81" s="1133"/>
      <c r="H81" s="1133"/>
      <c r="I81" s="1133"/>
      <c r="J81" s="1133"/>
      <c r="K81" s="1133"/>
      <c r="L81" s="1133"/>
      <c r="M81" s="1133"/>
      <c r="N81" s="1133"/>
      <c r="O81" s="1133"/>
      <c r="P81" s="1133"/>
      <c r="Q81" s="1133"/>
      <c r="R81" s="1133"/>
      <c r="S81" s="1133"/>
      <c r="T81" s="1133"/>
      <c r="U81" s="1133"/>
      <c r="V81" s="230"/>
      <c r="W81" s="230"/>
      <c r="X81" s="230"/>
      <c r="Y81" s="59"/>
    </row>
    <row r="82" spans="1:25" ht="15" hidden="1" customHeight="1">
      <c r="A82" s="43"/>
      <c r="B82" s="78"/>
      <c r="C82" s="77"/>
      <c r="D82" s="61"/>
      <c r="E82" s="1134"/>
      <c r="F82" s="1134"/>
      <c r="G82" s="1134"/>
      <c r="H82" s="1130"/>
      <c r="I82" s="1131"/>
      <c r="J82" s="1131"/>
      <c r="K82" s="1131"/>
      <c r="L82" s="1131"/>
      <c r="M82" s="1131"/>
      <c r="N82" s="1131"/>
      <c r="O82" s="1131"/>
      <c r="P82" s="1131"/>
      <c r="Q82" s="1131"/>
      <c r="R82" s="1131"/>
      <c r="S82" s="1131"/>
      <c r="T82" s="1131"/>
      <c r="U82" s="1131"/>
      <c r="V82" s="1131"/>
      <c r="W82" s="1131"/>
      <c r="X82" s="1131"/>
      <c r="Y82" s="59"/>
    </row>
    <row r="83" spans="1:25" ht="15" hidden="1" customHeight="1">
      <c r="A83" s="43"/>
      <c r="B83" s="78"/>
      <c r="C83" s="77"/>
      <c r="D83" s="61"/>
      <c r="Y83" s="59"/>
    </row>
    <row r="84" spans="1:25" ht="15" hidden="1" customHeight="1">
      <c r="A84" s="43"/>
      <c r="B84" s="78"/>
      <c r="C84" s="77"/>
      <c r="D84" s="61"/>
      <c r="E84" s="70"/>
      <c r="F84" s="68"/>
      <c r="G84" s="69"/>
      <c r="H84" s="1129"/>
      <c r="I84" s="1129"/>
      <c r="J84" s="1129"/>
      <c r="K84" s="1129"/>
      <c r="L84" s="1129"/>
      <c r="M84" s="1129"/>
      <c r="N84" s="1129"/>
      <c r="O84" s="1129"/>
      <c r="P84" s="1129"/>
      <c r="Q84" s="1129"/>
      <c r="R84" s="1129"/>
      <c r="S84" s="1129"/>
      <c r="T84" s="1129"/>
      <c r="U84" s="1129"/>
      <c r="V84" s="1129"/>
      <c r="W84" s="1129"/>
      <c r="X84" s="1129"/>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customHeight="1">
      <c r="A98" s="43"/>
      <c r="B98" s="78"/>
      <c r="C98" s="77"/>
      <c r="D98" s="61"/>
      <c r="E98" s="1137" t="s">
        <v>235</v>
      </c>
      <c r="F98" s="1137"/>
      <c r="G98" s="1137"/>
      <c r="H98" s="1137"/>
      <c r="I98" s="1137"/>
      <c r="J98" s="1137"/>
      <c r="K98" s="1137"/>
      <c r="L98" s="1137"/>
      <c r="M98" s="1137"/>
      <c r="N98" s="1137"/>
      <c r="O98" s="1137"/>
      <c r="P98" s="1137"/>
      <c r="Q98" s="1137"/>
      <c r="R98" s="1137"/>
      <c r="S98" s="1137"/>
      <c r="T98" s="1137"/>
      <c r="U98" s="1137"/>
      <c r="V98" s="1137"/>
      <c r="W98" s="1137"/>
      <c r="X98" s="1137"/>
      <c r="Y98" s="59"/>
    </row>
    <row r="99" spans="1:27" ht="15"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customHeight="1">
      <c r="A100" s="43"/>
      <c r="B100" s="78"/>
      <c r="C100" s="77"/>
      <c r="D100" s="61"/>
      <c r="E100" s="64"/>
      <c r="F100" s="1136" t="s">
        <v>234</v>
      </c>
      <c r="G100" s="1136"/>
      <c r="H100" s="1136"/>
      <c r="I100" s="1136"/>
      <c r="J100" s="1136"/>
      <c r="K100" s="1136"/>
      <c r="L100" s="1136"/>
      <c r="M100" s="1136"/>
      <c r="N100" s="1136"/>
      <c r="O100" s="1136"/>
      <c r="P100" s="1136"/>
      <c r="Q100" s="1136"/>
      <c r="R100" s="1136"/>
      <c r="S100" s="1136"/>
      <c r="T100" s="62"/>
      <c r="U100" s="60"/>
      <c r="V100" s="60"/>
      <c r="W100" s="60"/>
      <c r="X100" s="60"/>
      <c r="Y100" s="59"/>
      <c r="AA100" s="79" t="s">
        <v>232</v>
      </c>
    </row>
    <row r="101" spans="1:27" ht="15"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c r="A102" s="43"/>
      <c r="B102" s="78"/>
      <c r="C102" s="77"/>
      <c r="D102" s="61"/>
      <c r="E102" s="60"/>
      <c r="F102" s="1136" t="s">
        <v>233</v>
      </c>
      <c r="G102" s="1136"/>
      <c r="H102" s="1136"/>
      <c r="I102" s="1136"/>
      <c r="J102" s="1136"/>
      <c r="K102" s="1136"/>
      <c r="L102" s="1136"/>
      <c r="M102" s="1136"/>
      <c r="N102" s="1136"/>
      <c r="O102" s="1136"/>
      <c r="P102" s="1136"/>
      <c r="Q102" s="1136"/>
      <c r="R102" s="1136"/>
      <c r="S102" s="1136"/>
      <c r="T102" s="1136"/>
      <c r="U102" s="1136"/>
      <c r="V102" s="1136"/>
      <c r="W102" s="1136"/>
      <c r="X102" s="1136"/>
      <c r="Y102" s="59"/>
    </row>
    <row r="103" spans="1:27" ht="15">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leftLabels="1"/>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oleObject progId="Word.Document.8" shapeId="193537" r:id="rId4"/>
  </oleObjects>
</worksheet>
</file>

<file path=xl/worksheets/sheet30.xml><?xml version="1.0" encoding="utf-8"?>
<worksheet xmlns="http://schemas.openxmlformats.org/spreadsheetml/2006/main" xmlns:r="http://schemas.openxmlformats.org/officeDocument/2006/relationships">
  <sheetPr codeName="List05_9">
    <tabColor theme="0" tint="-0.249977111117893"/>
  </sheetPr>
  <dimension ref="A1:T19"/>
  <sheetViews>
    <sheetView showGridLines="0" topLeftCell="E1" workbookViewId="0"/>
  </sheetViews>
  <sheetFormatPr defaultColWidth="10.5703125" defaultRowHeight="14.25"/>
  <cols>
    <col min="1" max="1" width="3.7109375" style="214"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4" t="s">
        <v>208</v>
      </c>
    </row>
    <row r="2" spans="1:20" ht="22.5">
      <c r="F2" s="1207" t="s">
        <v>491</v>
      </c>
      <c r="G2" s="1208"/>
      <c r="H2" s="1209"/>
      <c r="I2" s="435"/>
    </row>
    <row r="3" spans="1:20" ht="3" customHeight="1"/>
    <row r="4" spans="1:20" s="190" customFormat="1" ht="11.25">
      <c r="A4" s="213"/>
      <c r="B4" s="213"/>
      <c r="C4" s="213"/>
      <c r="D4" s="213"/>
      <c r="F4" s="1161" t="s">
        <v>454</v>
      </c>
      <c r="G4" s="1161"/>
      <c r="H4" s="1161"/>
      <c r="I4" s="1210" t="s">
        <v>455</v>
      </c>
      <c r="J4" s="213"/>
      <c r="K4" s="213"/>
      <c r="L4" s="213"/>
      <c r="M4" s="213"/>
      <c r="N4" s="213"/>
      <c r="O4" s="213"/>
      <c r="P4" s="213"/>
      <c r="Q4" s="213"/>
      <c r="R4" s="213"/>
      <c r="S4" s="213"/>
      <c r="T4" s="213"/>
    </row>
    <row r="5" spans="1:20" s="190" customFormat="1" ht="11.25" customHeight="1">
      <c r="A5" s="213"/>
      <c r="B5" s="213"/>
      <c r="C5" s="213"/>
      <c r="D5" s="213"/>
      <c r="F5" s="318" t="s">
        <v>92</v>
      </c>
      <c r="G5" s="336" t="s">
        <v>457</v>
      </c>
      <c r="H5" s="317" t="s">
        <v>442</v>
      </c>
      <c r="I5" s="1210"/>
      <c r="J5" s="213"/>
      <c r="K5" s="213"/>
      <c r="L5" s="213"/>
      <c r="M5" s="213"/>
      <c r="N5" s="213"/>
      <c r="O5" s="213"/>
      <c r="P5" s="213"/>
      <c r="Q5" s="213"/>
      <c r="R5" s="213"/>
      <c r="S5" s="213"/>
      <c r="T5" s="213"/>
    </row>
    <row r="6" spans="1:20" s="190" customFormat="1" ht="12" customHeight="1">
      <c r="A6" s="213"/>
      <c r="B6" s="213"/>
      <c r="C6" s="213"/>
      <c r="D6" s="213"/>
      <c r="F6" s="319" t="s">
        <v>93</v>
      </c>
      <c r="G6" s="321">
        <v>2</v>
      </c>
      <c r="H6" s="322">
        <v>3</v>
      </c>
      <c r="I6" s="320">
        <v>4</v>
      </c>
      <c r="J6" s="213">
        <v>4</v>
      </c>
      <c r="K6" s="213"/>
      <c r="L6" s="213"/>
      <c r="M6" s="213"/>
      <c r="N6" s="213"/>
      <c r="O6" s="213"/>
      <c r="P6" s="213"/>
      <c r="Q6" s="213"/>
      <c r="R6" s="213"/>
      <c r="S6" s="213"/>
      <c r="T6" s="213"/>
    </row>
    <row r="7" spans="1:20" s="190" customFormat="1" ht="18.75">
      <c r="A7" s="213"/>
      <c r="B7" s="213"/>
      <c r="C7" s="213"/>
      <c r="D7" s="213"/>
      <c r="F7" s="334">
        <v>1</v>
      </c>
      <c r="G7" s="416" t="s">
        <v>492</v>
      </c>
      <c r="H7" s="316" t="str">
        <f>IF(dateCh="","",dateCh)</f>
        <v>20.12.2021</v>
      </c>
      <c r="I7" s="196" t="s">
        <v>493</v>
      </c>
      <c r="J7" s="333"/>
      <c r="K7" s="213"/>
      <c r="L7" s="213"/>
      <c r="M7" s="213"/>
      <c r="N7" s="213"/>
      <c r="O7" s="213"/>
      <c r="P7" s="213"/>
      <c r="Q7" s="213"/>
      <c r="R7" s="213"/>
      <c r="S7" s="213"/>
      <c r="T7" s="213"/>
    </row>
    <row r="8" spans="1:20" s="190" customFormat="1" ht="45">
      <c r="A8" s="1211">
        <v>1</v>
      </c>
      <c r="B8" s="213"/>
      <c r="C8" s="213"/>
      <c r="D8" s="213"/>
      <c r="F8" s="334" t="str">
        <f>"2." &amp;mergeValue(A8)</f>
        <v>2.1</v>
      </c>
      <c r="G8" s="416" t="s">
        <v>494</v>
      </c>
      <c r="H8" s="316"/>
      <c r="I8" s="196" t="s">
        <v>591</v>
      </c>
      <c r="J8" s="333"/>
      <c r="K8" s="213"/>
      <c r="L8" s="213"/>
      <c r="M8" s="213"/>
      <c r="N8" s="213"/>
      <c r="O8" s="213"/>
      <c r="P8" s="213"/>
      <c r="Q8" s="213"/>
      <c r="R8" s="213"/>
      <c r="S8" s="213"/>
      <c r="T8" s="213"/>
    </row>
    <row r="9" spans="1:20" s="190" customFormat="1" ht="22.5">
      <c r="A9" s="1211"/>
      <c r="B9" s="213"/>
      <c r="C9" s="213"/>
      <c r="D9" s="213"/>
      <c r="F9" s="334" t="str">
        <f>"3." &amp;mergeValue(A9)</f>
        <v>3.1</v>
      </c>
      <c r="G9" s="416" t="s">
        <v>495</v>
      </c>
      <c r="H9" s="316"/>
      <c r="I9" s="196" t="s">
        <v>589</v>
      </c>
      <c r="J9" s="333"/>
      <c r="K9" s="213"/>
      <c r="L9" s="213"/>
      <c r="M9" s="213"/>
      <c r="N9" s="213"/>
      <c r="O9" s="213"/>
      <c r="P9" s="213"/>
      <c r="Q9" s="213"/>
      <c r="R9" s="213"/>
      <c r="S9" s="213"/>
      <c r="T9" s="213"/>
    </row>
    <row r="10" spans="1:20" s="190" customFormat="1" ht="22.5">
      <c r="A10" s="1211"/>
      <c r="B10" s="213"/>
      <c r="C10" s="213"/>
      <c r="D10" s="213"/>
      <c r="F10" s="334" t="str">
        <f>"4."&amp;mergeValue(A10)</f>
        <v>4.1</v>
      </c>
      <c r="G10" s="416" t="s">
        <v>496</v>
      </c>
      <c r="H10" s="317" t="s">
        <v>458</v>
      </c>
      <c r="I10" s="196"/>
      <c r="J10" s="333"/>
      <c r="K10" s="213"/>
      <c r="L10" s="213"/>
      <c r="M10" s="213"/>
      <c r="N10" s="213"/>
      <c r="O10" s="213"/>
      <c r="P10" s="213"/>
      <c r="Q10" s="213"/>
      <c r="R10" s="213"/>
      <c r="S10" s="213"/>
      <c r="T10" s="213"/>
    </row>
    <row r="11" spans="1:20" s="190" customFormat="1" ht="18.75">
      <c r="A11" s="1211"/>
      <c r="B11" s="1211">
        <v>1</v>
      </c>
      <c r="C11" s="343"/>
      <c r="D11" s="343"/>
      <c r="F11" s="334" t="str">
        <f>"4."&amp;mergeValue(A11) &amp;"."&amp;mergeValue(B11)</f>
        <v>4.1.1</v>
      </c>
      <c r="G11" s="323" t="s">
        <v>593</v>
      </c>
      <c r="H11" s="316" t="str">
        <f>IF(region_name="","",region_name)</f>
        <v>Ленинградская область</v>
      </c>
      <c r="I11" s="196" t="s">
        <v>499</v>
      </c>
      <c r="J11" s="333"/>
      <c r="K11" s="213"/>
      <c r="L11" s="213"/>
      <c r="M11" s="213"/>
      <c r="N11" s="213"/>
      <c r="O11" s="213"/>
      <c r="P11" s="213"/>
      <c r="Q11" s="213"/>
      <c r="R11" s="213"/>
      <c r="S11" s="213"/>
      <c r="T11" s="213"/>
    </row>
    <row r="12" spans="1:20" s="190" customFormat="1" ht="22.5">
      <c r="A12" s="1211"/>
      <c r="B12" s="1211"/>
      <c r="C12" s="1211">
        <v>1</v>
      </c>
      <c r="D12" s="343"/>
      <c r="F12" s="334" t="str">
        <f>"4."&amp;mergeValue(A12) &amp;"."&amp;mergeValue(B12)&amp;"."&amp;mergeValue(C12)</f>
        <v>4.1.1.1</v>
      </c>
      <c r="G12" s="340" t="s">
        <v>497</v>
      </c>
      <c r="H12" s="316"/>
      <c r="I12" s="196" t="s">
        <v>500</v>
      </c>
      <c r="J12" s="333"/>
      <c r="K12" s="213"/>
      <c r="L12" s="213"/>
      <c r="M12" s="213"/>
      <c r="N12" s="213"/>
      <c r="O12" s="213"/>
      <c r="P12" s="213"/>
      <c r="Q12" s="213"/>
      <c r="R12" s="213"/>
      <c r="S12" s="213"/>
      <c r="T12" s="213"/>
    </row>
    <row r="13" spans="1:20" s="190" customFormat="1" ht="39" customHeight="1">
      <c r="A13" s="1211"/>
      <c r="B13" s="1211"/>
      <c r="C13" s="1211"/>
      <c r="D13" s="343">
        <v>1</v>
      </c>
      <c r="F13" s="334" t="str">
        <f>"4."&amp;mergeValue(A13) &amp;"."&amp;mergeValue(B13)&amp;"."&amp;mergeValue(C13)&amp;"."&amp;mergeValue(D13)</f>
        <v>4.1.1.1.1</v>
      </c>
      <c r="G13" s="419" t="s">
        <v>498</v>
      </c>
      <c r="H13" s="316"/>
      <c r="I13" s="1212" t="s">
        <v>592</v>
      </c>
      <c r="J13" s="333"/>
      <c r="K13" s="213"/>
      <c r="L13" s="213"/>
      <c r="M13" s="213"/>
      <c r="N13" s="213"/>
      <c r="O13" s="213"/>
      <c r="P13" s="213"/>
      <c r="Q13" s="213"/>
      <c r="R13" s="213"/>
      <c r="S13" s="213"/>
      <c r="T13" s="213"/>
    </row>
    <row r="14" spans="1:20" s="190" customFormat="1" ht="18.75">
      <c r="A14" s="1211"/>
      <c r="B14" s="1211"/>
      <c r="C14" s="1211"/>
      <c r="D14" s="343"/>
      <c r="F14" s="337"/>
      <c r="G14" s="150" t="s">
        <v>4</v>
      </c>
      <c r="H14" s="342"/>
      <c r="I14" s="1212"/>
      <c r="J14" s="333"/>
      <c r="K14" s="213"/>
      <c r="L14" s="213"/>
      <c r="M14" s="213"/>
      <c r="N14" s="213"/>
      <c r="O14" s="213"/>
      <c r="P14" s="213"/>
      <c r="Q14" s="213"/>
      <c r="R14" s="213"/>
      <c r="S14" s="213"/>
      <c r="T14" s="213"/>
    </row>
    <row r="15" spans="1:20" s="190" customFormat="1" ht="18.75">
      <c r="A15" s="1211"/>
      <c r="B15" s="1211"/>
      <c r="C15" s="343"/>
      <c r="D15" s="343"/>
      <c r="F15" s="420"/>
      <c r="G15" s="195" t="s">
        <v>403</v>
      </c>
      <c r="H15" s="421"/>
      <c r="I15" s="422"/>
      <c r="J15" s="333"/>
      <c r="K15" s="213"/>
      <c r="L15" s="213"/>
      <c r="M15" s="213"/>
      <c r="N15" s="213"/>
      <c r="O15" s="213"/>
      <c r="P15" s="213"/>
      <c r="Q15" s="213"/>
      <c r="R15" s="213"/>
      <c r="S15" s="213"/>
      <c r="T15" s="213"/>
    </row>
    <row r="16" spans="1:20" s="190" customFormat="1" ht="18.75">
      <c r="A16" s="1211"/>
      <c r="B16" s="213"/>
      <c r="C16" s="213"/>
      <c r="D16" s="213"/>
      <c r="F16" s="337"/>
      <c r="G16" s="155" t="s">
        <v>506</v>
      </c>
      <c r="H16" s="338"/>
      <c r="I16" s="339"/>
      <c r="J16" s="333"/>
      <c r="K16" s="213"/>
      <c r="L16" s="213"/>
      <c r="M16" s="213"/>
      <c r="N16" s="213"/>
      <c r="O16" s="213"/>
      <c r="P16" s="213"/>
      <c r="Q16" s="213"/>
      <c r="R16" s="213"/>
      <c r="S16" s="213"/>
      <c r="T16" s="213"/>
    </row>
    <row r="17" spans="1:20" s="190" customFormat="1" ht="18.75">
      <c r="A17" s="213"/>
      <c r="B17" s="213"/>
      <c r="C17" s="213"/>
      <c r="D17" s="213"/>
      <c r="F17" s="337"/>
      <c r="G17" s="165" t="s">
        <v>505</v>
      </c>
      <c r="H17" s="338"/>
      <c r="I17" s="339"/>
      <c r="J17" s="333"/>
      <c r="K17" s="213"/>
      <c r="L17" s="213"/>
      <c r="M17" s="213"/>
      <c r="N17" s="213"/>
      <c r="O17" s="213"/>
      <c r="P17" s="213"/>
      <c r="Q17" s="213"/>
      <c r="R17" s="213"/>
      <c r="S17" s="213"/>
      <c r="T17" s="213"/>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206" t="s">
        <v>594</v>
      </c>
      <c r="H19" s="1206"/>
      <c r="I19" s="225"/>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sheetPr codeName="List06_9">
    <tabColor rgb="FFEAEBEE"/>
    <pageSetUpPr fitToPage="1"/>
  </sheetPr>
  <dimension ref="A1:AC32"/>
  <sheetViews>
    <sheetView showGridLines="0" topLeftCell="I4" workbookViewId="0"/>
  </sheetViews>
  <sheetFormatPr defaultColWidth="10.5703125" defaultRowHeight="14.25"/>
  <cols>
    <col min="1" max="6" width="10.5703125" style="501" hidden="1" customWidth="1"/>
    <col min="7" max="8" width="9.140625" style="507" hidden="1" customWidth="1"/>
    <col min="9" max="9" width="3.7109375" style="484" customWidth="1"/>
    <col min="10" max="11" width="3.7109375" style="483" customWidth="1"/>
    <col min="12" max="12" width="12.7109375" style="477" customWidth="1"/>
    <col min="13" max="13" width="47.42578125" style="477" customWidth="1"/>
    <col min="14" max="14" width="2.7109375" style="477" hidden="1" customWidth="1"/>
    <col min="15" max="18" width="23.7109375" style="477" customWidth="1"/>
    <col min="19" max="19" width="11.7109375" style="477" customWidth="1"/>
    <col min="20" max="20" width="3.7109375" style="477" customWidth="1"/>
    <col min="21" max="21" width="11.7109375" style="477" customWidth="1"/>
    <col min="22" max="22" width="8.5703125" style="477" hidden="1" customWidth="1"/>
    <col min="23" max="23" width="4.7109375" style="477" customWidth="1"/>
    <col min="24" max="24" width="115.7109375" style="477" customWidth="1"/>
    <col min="25" max="25" width="10.5703125" style="1009"/>
    <col min="26" max="29" width="10.5703125" style="501"/>
    <col min="30" max="246" width="10.5703125" style="477"/>
    <col min="247" max="254" width="0" style="477" hidden="1" customWidth="1"/>
    <col min="255" max="257" width="3.7109375" style="477" customWidth="1"/>
    <col min="258" max="258" width="12.7109375" style="477" customWidth="1"/>
    <col min="259" max="259" width="47.42578125" style="477" customWidth="1"/>
    <col min="260" max="260" width="0" style="477" hidden="1" customWidth="1"/>
    <col min="261" max="261" width="24.7109375" style="477" customWidth="1"/>
    <col min="262" max="262" width="14.7109375" style="477" customWidth="1"/>
    <col min="263" max="264" width="15.7109375" style="477" customWidth="1"/>
    <col min="265" max="265" width="11.7109375" style="477" customWidth="1"/>
    <col min="266" max="266" width="6.42578125" style="477" bestFit="1" customWidth="1"/>
    <col min="267" max="267" width="11.7109375" style="477" customWidth="1"/>
    <col min="268" max="268" width="0" style="477" hidden="1" customWidth="1"/>
    <col min="269" max="269" width="3.7109375" style="477" customWidth="1"/>
    <col min="270" max="270" width="11.140625" style="477" bestFit="1" customWidth="1"/>
    <col min="271" max="502" width="10.5703125" style="477"/>
    <col min="503" max="510" width="0" style="477" hidden="1" customWidth="1"/>
    <col min="511" max="513" width="3.7109375" style="477" customWidth="1"/>
    <col min="514" max="514" width="12.7109375" style="477" customWidth="1"/>
    <col min="515" max="515" width="47.42578125" style="477" customWidth="1"/>
    <col min="516" max="516" width="0" style="477" hidden="1" customWidth="1"/>
    <col min="517" max="517" width="24.7109375" style="477" customWidth="1"/>
    <col min="518" max="518" width="14.7109375" style="477" customWidth="1"/>
    <col min="519" max="520" width="15.7109375" style="477" customWidth="1"/>
    <col min="521" max="521" width="11.7109375" style="477" customWidth="1"/>
    <col min="522" max="522" width="6.42578125" style="477" bestFit="1" customWidth="1"/>
    <col min="523" max="523" width="11.7109375" style="477" customWidth="1"/>
    <col min="524" max="524" width="0" style="477" hidden="1" customWidth="1"/>
    <col min="525" max="525" width="3.7109375" style="477" customWidth="1"/>
    <col min="526" max="526" width="11.140625" style="477" bestFit="1" customWidth="1"/>
    <col min="527" max="758" width="10.5703125" style="477"/>
    <col min="759" max="766" width="0" style="477" hidden="1" customWidth="1"/>
    <col min="767" max="769" width="3.7109375" style="477" customWidth="1"/>
    <col min="770" max="770" width="12.7109375" style="477" customWidth="1"/>
    <col min="771" max="771" width="47.42578125" style="477" customWidth="1"/>
    <col min="772" max="772" width="0" style="477" hidden="1" customWidth="1"/>
    <col min="773" max="773" width="24.7109375" style="477" customWidth="1"/>
    <col min="774" max="774" width="14.7109375" style="477" customWidth="1"/>
    <col min="775" max="776" width="15.7109375" style="477" customWidth="1"/>
    <col min="777" max="777" width="11.7109375" style="477" customWidth="1"/>
    <col min="778" max="778" width="6.42578125" style="477" bestFit="1" customWidth="1"/>
    <col min="779" max="779" width="11.7109375" style="477" customWidth="1"/>
    <col min="780" max="780" width="0" style="477" hidden="1" customWidth="1"/>
    <col min="781" max="781" width="3.7109375" style="477" customWidth="1"/>
    <col min="782" max="782" width="11.140625" style="477" bestFit="1" customWidth="1"/>
    <col min="783" max="1014" width="10.5703125" style="477"/>
    <col min="1015" max="1022" width="0" style="477" hidden="1" customWidth="1"/>
    <col min="1023" max="1025" width="3.7109375" style="477" customWidth="1"/>
    <col min="1026" max="1026" width="12.7109375" style="477" customWidth="1"/>
    <col min="1027" max="1027" width="47.42578125" style="477" customWidth="1"/>
    <col min="1028" max="1028" width="0" style="477" hidden="1" customWidth="1"/>
    <col min="1029" max="1029" width="24.7109375" style="477" customWidth="1"/>
    <col min="1030" max="1030" width="14.7109375" style="477" customWidth="1"/>
    <col min="1031" max="1032" width="15.7109375" style="477" customWidth="1"/>
    <col min="1033" max="1033" width="11.7109375" style="477" customWidth="1"/>
    <col min="1034" max="1034" width="6.42578125" style="477" bestFit="1" customWidth="1"/>
    <col min="1035" max="1035" width="11.7109375" style="477" customWidth="1"/>
    <col min="1036" max="1036" width="0" style="477" hidden="1" customWidth="1"/>
    <col min="1037" max="1037" width="3.7109375" style="477" customWidth="1"/>
    <col min="1038" max="1038" width="11.140625" style="477" bestFit="1" customWidth="1"/>
    <col min="1039" max="1270" width="10.5703125" style="477"/>
    <col min="1271" max="1278" width="0" style="477" hidden="1" customWidth="1"/>
    <col min="1279" max="1281" width="3.7109375" style="477" customWidth="1"/>
    <col min="1282" max="1282" width="12.7109375" style="477" customWidth="1"/>
    <col min="1283" max="1283" width="47.42578125" style="477" customWidth="1"/>
    <col min="1284" max="1284" width="0" style="477" hidden="1" customWidth="1"/>
    <col min="1285" max="1285" width="24.7109375" style="477" customWidth="1"/>
    <col min="1286" max="1286" width="14.7109375" style="477" customWidth="1"/>
    <col min="1287" max="1288" width="15.7109375" style="477" customWidth="1"/>
    <col min="1289" max="1289" width="11.7109375" style="477" customWidth="1"/>
    <col min="1290" max="1290" width="6.42578125" style="477" bestFit="1" customWidth="1"/>
    <col min="1291" max="1291" width="11.7109375" style="477" customWidth="1"/>
    <col min="1292" max="1292" width="0" style="477" hidden="1" customWidth="1"/>
    <col min="1293" max="1293" width="3.7109375" style="477" customWidth="1"/>
    <col min="1294" max="1294" width="11.140625" style="477" bestFit="1" customWidth="1"/>
    <col min="1295" max="1526" width="10.5703125" style="477"/>
    <col min="1527" max="1534" width="0" style="477" hidden="1" customWidth="1"/>
    <col min="1535" max="1537" width="3.7109375" style="477" customWidth="1"/>
    <col min="1538" max="1538" width="12.7109375" style="477" customWidth="1"/>
    <col min="1539" max="1539" width="47.42578125" style="477" customWidth="1"/>
    <col min="1540" max="1540" width="0" style="477" hidden="1" customWidth="1"/>
    <col min="1541" max="1541" width="24.7109375" style="477" customWidth="1"/>
    <col min="1542" max="1542" width="14.7109375" style="477" customWidth="1"/>
    <col min="1543" max="1544" width="15.7109375" style="477" customWidth="1"/>
    <col min="1545" max="1545" width="11.7109375" style="477" customWidth="1"/>
    <col min="1546" max="1546" width="6.42578125" style="477" bestFit="1" customWidth="1"/>
    <col min="1547" max="1547" width="11.7109375" style="477" customWidth="1"/>
    <col min="1548" max="1548" width="0" style="477" hidden="1" customWidth="1"/>
    <col min="1549" max="1549" width="3.7109375" style="477" customWidth="1"/>
    <col min="1550" max="1550" width="11.140625" style="477" bestFit="1" customWidth="1"/>
    <col min="1551" max="1782" width="10.5703125" style="477"/>
    <col min="1783" max="1790" width="0" style="477" hidden="1" customWidth="1"/>
    <col min="1791" max="1793" width="3.7109375" style="477" customWidth="1"/>
    <col min="1794" max="1794" width="12.7109375" style="477" customWidth="1"/>
    <col min="1795" max="1795" width="47.42578125" style="477" customWidth="1"/>
    <col min="1796" max="1796" width="0" style="477" hidden="1" customWidth="1"/>
    <col min="1797" max="1797" width="24.7109375" style="477" customWidth="1"/>
    <col min="1798" max="1798" width="14.7109375" style="477" customWidth="1"/>
    <col min="1799" max="1800" width="15.7109375" style="477" customWidth="1"/>
    <col min="1801" max="1801" width="11.7109375" style="477" customWidth="1"/>
    <col min="1802" max="1802" width="6.42578125" style="477" bestFit="1" customWidth="1"/>
    <col min="1803" max="1803" width="11.7109375" style="477" customWidth="1"/>
    <col min="1804" max="1804" width="0" style="477" hidden="1" customWidth="1"/>
    <col min="1805" max="1805" width="3.7109375" style="477" customWidth="1"/>
    <col min="1806" max="1806" width="11.140625" style="477" bestFit="1" customWidth="1"/>
    <col min="1807" max="2038" width="10.5703125" style="477"/>
    <col min="2039" max="2046" width="0" style="477" hidden="1" customWidth="1"/>
    <col min="2047" max="2049" width="3.7109375" style="477" customWidth="1"/>
    <col min="2050" max="2050" width="12.7109375" style="477" customWidth="1"/>
    <col min="2051" max="2051" width="47.42578125" style="477" customWidth="1"/>
    <col min="2052" max="2052" width="0" style="477" hidden="1" customWidth="1"/>
    <col min="2053" max="2053" width="24.7109375" style="477" customWidth="1"/>
    <col min="2054" max="2054" width="14.7109375" style="477" customWidth="1"/>
    <col min="2055" max="2056" width="15.7109375" style="477" customWidth="1"/>
    <col min="2057" max="2057" width="11.7109375" style="477" customWidth="1"/>
    <col min="2058" max="2058" width="6.42578125" style="477" bestFit="1" customWidth="1"/>
    <col min="2059" max="2059" width="11.7109375" style="477" customWidth="1"/>
    <col min="2060" max="2060" width="0" style="477" hidden="1" customWidth="1"/>
    <col min="2061" max="2061" width="3.7109375" style="477" customWidth="1"/>
    <col min="2062" max="2062" width="11.140625" style="477" bestFit="1" customWidth="1"/>
    <col min="2063" max="2294" width="10.5703125" style="477"/>
    <col min="2295" max="2302" width="0" style="477" hidden="1" customWidth="1"/>
    <col min="2303" max="2305" width="3.7109375" style="477" customWidth="1"/>
    <col min="2306" max="2306" width="12.7109375" style="477" customWidth="1"/>
    <col min="2307" max="2307" width="47.42578125" style="477" customWidth="1"/>
    <col min="2308" max="2308" width="0" style="477" hidden="1" customWidth="1"/>
    <col min="2309" max="2309" width="24.7109375" style="477" customWidth="1"/>
    <col min="2310" max="2310" width="14.7109375" style="477" customWidth="1"/>
    <col min="2311" max="2312" width="15.7109375" style="477" customWidth="1"/>
    <col min="2313" max="2313" width="11.7109375" style="477" customWidth="1"/>
    <col min="2314" max="2314" width="6.42578125" style="477" bestFit="1" customWidth="1"/>
    <col min="2315" max="2315" width="11.7109375" style="477" customWidth="1"/>
    <col min="2316" max="2316" width="0" style="477" hidden="1" customWidth="1"/>
    <col min="2317" max="2317" width="3.7109375" style="477" customWidth="1"/>
    <col min="2318" max="2318" width="11.140625" style="477" bestFit="1" customWidth="1"/>
    <col min="2319" max="2550" width="10.5703125" style="477"/>
    <col min="2551" max="2558" width="0" style="477" hidden="1" customWidth="1"/>
    <col min="2559" max="2561" width="3.7109375" style="477" customWidth="1"/>
    <col min="2562" max="2562" width="12.7109375" style="477" customWidth="1"/>
    <col min="2563" max="2563" width="47.42578125" style="477" customWidth="1"/>
    <col min="2564" max="2564" width="0" style="477" hidden="1" customWidth="1"/>
    <col min="2565" max="2565" width="24.7109375" style="477" customWidth="1"/>
    <col min="2566" max="2566" width="14.7109375" style="477" customWidth="1"/>
    <col min="2567" max="2568" width="15.7109375" style="477" customWidth="1"/>
    <col min="2569" max="2569" width="11.7109375" style="477" customWidth="1"/>
    <col min="2570" max="2570" width="6.42578125" style="477" bestFit="1" customWidth="1"/>
    <col min="2571" max="2571" width="11.7109375" style="477" customWidth="1"/>
    <col min="2572" max="2572" width="0" style="477" hidden="1" customWidth="1"/>
    <col min="2573" max="2573" width="3.7109375" style="477" customWidth="1"/>
    <col min="2574" max="2574" width="11.140625" style="477" bestFit="1" customWidth="1"/>
    <col min="2575" max="2806" width="10.5703125" style="477"/>
    <col min="2807" max="2814" width="0" style="477" hidden="1" customWidth="1"/>
    <col min="2815" max="2817" width="3.7109375" style="477" customWidth="1"/>
    <col min="2818" max="2818" width="12.7109375" style="477" customWidth="1"/>
    <col min="2819" max="2819" width="47.42578125" style="477" customWidth="1"/>
    <col min="2820" max="2820" width="0" style="477" hidden="1" customWidth="1"/>
    <col min="2821" max="2821" width="24.7109375" style="477" customWidth="1"/>
    <col min="2822" max="2822" width="14.7109375" style="477" customWidth="1"/>
    <col min="2823" max="2824" width="15.7109375" style="477" customWidth="1"/>
    <col min="2825" max="2825" width="11.7109375" style="477" customWidth="1"/>
    <col min="2826" max="2826" width="6.42578125" style="477" bestFit="1" customWidth="1"/>
    <col min="2827" max="2827" width="11.7109375" style="477" customWidth="1"/>
    <col min="2828" max="2828" width="0" style="477" hidden="1" customWidth="1"/>
    <col min="2829" max="2829" width="3.7109375" style="477" customWidth="1"/>
    <col min="2830" max="2830" width="11.140625" style="477" bestFit="1" customWidth="1"/>
    <col min="2831" max="3062" width="10.5703125" style="477"/>
    <col min="3063" max="3070" width="0" style="477" hidden="1" customWidth="1"/>
    <col min="3071" max="3073" width="3.7109375" style="477" customWidth="1"/>
    <col min="3074" max="3074" width="12.7109375" style="477" customWidth="1"/>
    <col min="3075" max="3075" width="47.42578125" style="477" customWidth="1"/>
    <col min="3076" max="3076" width="0" style="477" hidden="1" customWidth="1"/>
    <col min="3077" max="3077" width="24.7109375" style="477" customWidth="1"/>
    <col min="3078" max="3078" width="14.7109375" style="477" customWidth="1"/>
    <col min="3079" max="3080" width="15.7109375" style="477" customWidth="1"/>
    <col min="3081" max="3081" width="11.7109375" style="477" customWidth="1"/>
    <col min="3082" max="3082" width="6.42578125" style="477" bestFit="1" customWidth="1"/>
    <col min="3083" max="3083" width="11.7109375" style="477" customWidth="1"/>
    <col min="3084" max="3084" width="0" style="477" hidden="1" customWidth="1"/>
    <col min="3085" max="3085" width="3.7109375" style="477" customWidth="1"/>
    <col min="3086" max="3086" width="11.140625" style="477" bestFit="1" customWidth="1"/>
    <col min="3087" max="3318" width="10.5703125" style="477"/>
    <col min="3319" max="3326" width="0" style="477" hidden="1" customWidth="1"/>
    <col min="3327" max="3329" width="3.7109375" style="477" customWidth="1"/>
    <col min="3330" max="3330" width="12.7109375" style="477" customWidth="1"/>
    <col min="3331" max="3331" width="47.42578125" style="477" customWidth="1"/>
    <col min="3332" max="3332" width="0" style="477" hidden="1" customWidth="1"/>
    <col min="3333" max="3333" width="24.7109375" style="477" customWidth="1"/>
    <col min="3334" max="3334" width="14.7109375" style="477" customWidth="1"/>
    <col min="3335" max="3336" width="15.7109375" style="477" customWidth="1"/>
    <col min="3337" max="3337" width="11.7109375" style="477" customWidth="1"/>
    <col min="3338" max="3338" width="6.42578125" style="477" bestFit="1" customWidth="1"/>
    <col min="3339" max="3339" width="11.7109375" style="477" customWidth="1"/>
    <col min="3340" max="3340" width="0" style="477" hidden="1" customWidth="1"/>
    <col min="3341" max="3341" width="3.7109375" style="477" customWidth="1"/>
    <col min="3342" max="3342" width="11.140625" style="477" bestFit="1" customWidth="1"/>
    <col min="3343" max="3574" width="10.5703125" style="477"/>
    <col min="3575" max="3582" width="0" style="477" hidden="1" customWidth="1"/>
    <col min="3583" max="3585" width="3.7109375" style="477" customWidth="1"/>
    <col min="3586" max="3586" width="12.7109375" style="477" customWidth="1"/>
    <col min="3587" max="3587" width="47.42578125" style="477" customWidth="1"/>
    <col min="3588" max="3588" width="0" style="477" hidden="1" customWidth="1"/>
    <col min="3589" max="3589" width="24.7109375" style="477" customWidth="1"/>
    <col min="3590" max="3590" width="14.7109375" style="477" customWidth="1"/>
    <col min="3591" max="3592" width="15.7109375" style="477" customWidth="1"/>
    <col min="3593" max="3593" width="11.7109375" style="477" customWidth="1"/>
    <col min="3594" max="3594" width="6.42578125" style="477" bestFit="1" customWidth="1"/>
    <col min="3595" max="3595" width="11.7109375" style="477" customWidth="1"/>
    <col min="3596" max="3596" width="0" style="477" hidden="1" customWidth="1"/>
    <col min="3597" max="3597" width="3.7109375" style="477" customWidth="1"/>
    <col min="3598" max="3598" width="11.140625" style="477" bestFit="1" customWidth="1"/>
    <col min="3599" max="3830" width="10.5703125" style="477"/>
    <col min="3831" max="3838" width="0" style="477" hidden="1" customWidth="1"/>
    <col min="3839" max="3841" width="3.7109375" style="477" customWidth="1"/>
    <col min="3842" max="3842" width="12.7109375" style="477" customWidth="1"/>
    <col min="3843" max="3843" width="47.42578125" style="477" customWidth="1"/>
    <col min="3844" max="3844" width="0" style="477" hidden="1" customWidth="1"/>
    <col min="3845" max="3845" width="24.7109375" style="477" customWidth="1"/>
    <col min="3846" max="3846" width="14.7109375" style="477" customWidth="1"/>
    <col min="3847" max="3848" width="15.7109375" style="477" customWidth="1"/>
    <col min="3849" max="3849" width="11.7109375" style="477" customWidth="1"/>
    <col min="3850" max="3850" width="6.42578125" style="477" bestFit="1" customWidth="1"/>
    <col min="3851" max="3851" width="11.7109375" style="477" customWidth="1"/>
    <col min="3852" max="3852" width="0" style="477" hidden="1" customWidth="1"/>
    <col min="3853" max="3853" width="3.7109375" style="477" customWidth="1"/>
    <col min="3854" max="3854" width="11.140625" style="477" bestFit="1" customWidth="1"/>
    <col min="3855" max="4086" width="10.5703125" style="477"/>
    <col min="4087" max="4094" width="0" style="477" hidden="1" customWidth="1"/>
    <col min="4095" max="4097" width="3.7109375" style="477" customWidth="1"/>
    <col min="4098" max="4098" width="12.7109375" style="477" customWidth="1"/>
    <col min="4099" max="4099" width="47.42578125" style="477" customWidth="1"/>
    <col min="4100" max="4100" width="0" style="477" hidden="1" customWidth="1"/>
    <col min="4101" max="4101" width="24.7109375" style="477" customWidth="1"/>
    <col min="4102" max="4102" width="14.7109375" style="477" customWidth="1"/>
    <col min="4103" max="4104" width="15.7109375" style="477" customWidth="1"/>
    <col min="4105" max="4105" width="11.7109375" style="477" customWidth="1"/>
    <col min="4106" max="4106" width="6.42578125" style="477" bestFit="1" customWidth="1"/>
    <col min="4107" max="4107" width="11.7109375" style="477" customWidth="1"/>
    <col min="4108" max="4108" width="0" style="477" hidden="1" customWidth="1"/>
    <col min="4109" max="4109" width="3.7109375" style="477" customWidth="1"/>
    <col min="4110" max="4110" width="11.140625" style="477" bestFit="1" customWidth="1"/>
    <col min="4111" max="4342" width="10.5703125" style="477"/>
    <col min="4343" max="4350" width="0" style="477" hidden="1" customWidth="1"/>
    <col min="4351" max="4353" width="3.7109375" style="477" customWidth="1"/>
    <col min="4354" max="4354" width="12.7109375" style="477" customWidth="1"/>
    <col min="4355" max="4355" width="47.42578125" style="477" customWidth="1"/>
    <col min="4356" max="4356" width="0" style="477" hidden="1" customWidth="1"/>
    <col min="4357" max="4357" width="24.7109375" style="477" customWidth="1"/>
    <col min="4358" max="4358" width="14.7109375" style="477" customWidth="1"/>
    <col min="4359" max="4360" width="15.7109375" style="477" customWidth="1"/>
    <col min="4361" max="4361" width="11.7109375" style="477" customWidth="1"/>
    <col min="4362" max="4362" width="6.42578125" style="477" bestFit="1" customWidth="1"/>
    <col min="4363" max="4363" width="11.7109375" style="477" customWidth="1"/>
    <col min="4364" max="4364" width="0" style="477" hidden="1" customWidth="1"/>
    <col min="4365" max="4365" width="3.7109375" style="477" customWidth="1"/>
    <col min="4366" max="4366" width="11.140625" style="477" bestFit="1" customWidth="1"/>
    <col min="4367" max="4598" width="10.5703125" style="477"/>
    <col min="4599" max="4606" width="0" style="477" hidden="1" customWidth="1"/>
    <col min="4607" max="4609" width="3.7109375" style="477" customWidth="1"/>
    <col min="4610" max="4610" width="12.7109375" style="477" customWidth="1"/>
    <col min="4611" max="4611" width="47.42578125" style="477" customWidth="1"/>
    <col min="4612" max="4612" width="0" style="477" hidden="1" customWidth="1"/>
    <col min="4613" max="4613" width="24.7109375" style="477" customWidth="1"/>
    <col min="4614" max="4614" width="14.7109375" style="477" customWidth="1"/>
    <col min="4615" max="4616" width="15.7109375" style="477" customWidth="1"/>
    <col min="4617" max="4617" width="11.7109375" style="477" customWidth="1"/>
    <col min="4618" max="4618" width="6.42578125" style="477" bestFit="1" customWidth="1"/>
    <col min="4619" max="4619" width="11.7109375" style="477" customWidth="1"/>
    <col min="4620" max="4620" width="0" style="477" hidden="1" customWidth="1"/>
    <col min="4621" max="4621" width="3.7109375" style="477" customWidth="1"/>
    <col min="4622" max="4622" width="11.140625" style="477" bestFit="1" customWidth="1"/>
    <col min="4623" max="4854" width="10.5703125" style="477"/>
    <col min="4855" max="4862" width="0" style="477" hidden="1" customWidth="1"/>
    <col min="4863" max="4865" width="3.7109375" style="477" customWidth="1"/>
    <col min="4866" max="4866" width="12.7109375" style="477" customWidth="1"/>
    <col min="4867" max="4867" width="47.42578125" style="477" customWidth="1"/>
    <col min="4868" max="4868" width="0" style="477" hidden="1" customWidth="1"/>
    <col min="4869" max="4869" width="24.7109375" style="477" customWidth="1"/>
    <col min="4870" max="4870" width="14.7109375" style="477" customWidth="1"/>
    <col min="4871" max="4872" width="15.7109375" style="477" customWidth="1"/>
    <col min="4873" max="4873" width="11.7109375" style="477" customWidth="1"/>
    <col min="4874" max="4874" width="6.42578125" style="477" bestFit="1" customWidth="1"/>
    <col min="4875" max="4875" width="11.7109375" style="477" customWidth="1"/>
    <col min="4876" max="4876" width="0" style="477" hidden="1" customWidth="1"/>
    <col min="4877" max="4877" width="3.7109375" style="477" customWidth="1"/>
    <col min="4878" max="4878" width="11.140625" style="477" bestFit="1" customWidth="1"/>
    <col min="4879" max="5110" width="10.5703125" style="477"/>
    <col min="5111" max="5118" width="0" style="477" hidden="1" customWidth="1"/>
    <col min="5119" max="5121" width="3.7109375" style="477" customWidth="1"/>
    <col min="5122" max="5122" width="12.7109375" style="477" customWidth="1"/>
    <col min="5123" max="5123" width="47.42578125" style="477" customWidth="1"/>
    <col min="5124" max="5124" width="0" style="477" hidden="1" customWidth="1"/>
    <col min="5125" max="5125" width="24.7109375" style="477" customWidth="1"/>
    <col min="5126" max="5126" width="14.7109375" style="477" customWidth="1"/>
    <col min="5127" max="5128" width="15.7109375" style="477" customWidth="1"/>
    <col min="5129" max="5129" width="11.7109375" style="477" customWidth="1"/>
    <col min="5130" max="5130" width="6.42578125" style="477" bestFit="1" customWidth="1"/>
    <col min="5131" max="5131" width="11.7109375" style="477" customWidth="1"/>
    <col min="5132" max="5132" width="0" style="477" hidden="1" customWidth="1"/>
    <col min="5133" max="5133" width="3.7109375" style="477" customWidth="1"/>
    <col min="5134" max="5134" width="11.140625" style="477" bestFit="1" customWidth="1"/>
    <col min="5135" max="5366" width="10.5703125" style="477"/>
    <col min="5367" max="5374" width="0" style="477" hidden="1" customWidth="1"/>
    <col min="5375" max="5377" width="3.7109375" style="477" customWidth="1"/>
    <col min="5378" max="5378" width="12.7109375" style="477" customWidth="1"/>
    <col min="5379" max="5379" width="47.42578125" style="477" customWidth="1"/>
    <col min="5380" max="5380" width="0" style="477" hidden="1" customWidth="1"/>
    <col min="5381" max="5381" width="24.7109375" style="477" customWidth="1"/>
    <col min="5382" max="5382" width="14.7109375" style="477" customWidth="1"/>
    <col min="5383" max="5384" width="15.7109375" style="477" customWidth="1"/>
    <col min="5385" max="5385" width="11.7109375" style="477" customWidth="1"/>
    <col min="5386" max="5386" width="6.42578125" style="477" bestFit="1" customWidth="1"/>
    <col min="5387" max="5387" width="11.7109375" style="477" customWidth="1"/>
    <col min="5388" max="5388" width="0" style="477" hidden="1" customWidth="1"/>
    <col min="5389" max="5389" width="3.7109375" style="477" customWidth="1"/>
    <col min="5390" max="5390" width="11.140625" style="477" bestFit="1" customWidth="1"/>
    <col min="5391" max="5622" width="10.5703125" style="477"/>
    <col min="5623" max="5630" width="0" style="477" hidden="1" customWidth="1"/>
    <col min="5631" max="5633" width="3.7109375" style="477" customWidth="1"/>
    <col min="5634" max="5634" width="12.7109375" style="477" customWidth="1"/>
    <col min="5635" max="5635" width="47.42578125" style="477" customWidth="1"/>
    <col min="5636" max="5636" width="0" style="477" hidden="1" customWidth="1"/>
    <col min="5637" max="5637" width="24.7109375" style="477" customWidth="1"/>
    <col min="5638" max="5638" width="14.7109375" style="477" customWidth="1"/>
    <col min="5639" max="5640" width="15.7109375" style="477" customWidth="1"/>
    <col min="5641" max="5641" width="11.7109375" style="477" customWidth="1"/>
    <col min="5642" max="5642" width="6.42578125" style="477" bestFit="1" customWidth="1"/>
    <col min="5643" max="5643" width="11.7109375" style="477" customWidth="1"/>
    <col min="5644" max="5644" width="0" style="477" hidden="1" customWidth="1"/>
    <col min="5645" max="5645" width="3.7109375" style="477" customWidth="1"/>
    <col min="5646" max="5646" width="11.140625" style="477" bestFit="1" customWidth="1"/>
    <col min="5647" max="5878" width="10.5703125" style="477"/>
    <col min="5879" max="5886" width="0" style="477" hidden="1" customWidth="1"/>
    <col min="5887" max="5889" width="3.7109375" style="477" customWidth="1"/>
    <col min="5890" max="5890" width="12.7109375" style="477" customWidth="1"/>
    <col min="5891" max="5891" width="47.42578125" style="477" customWidth="1"/>
    <col min="5892" max="5892" width="0" style="477" hidden="1" customWidth="1"/>
    <col min="5893" max="5893" width="24.7109375" style="477" customWidth="1"/>
    <col min="5894" max="5894" width="14.7109375" style="477" customWidth="1"/>
    <col min="5895" max="5896" width="15.7109375" style="477" customWidth="1"/>
    <col min="5897" max="5897" width="11.7109375" style="477" customWidth="1"/>
    <col min="5898" max="5898" width="6.42578125" style="477" bestFit="1" customWidth="1"/>
    <col min="5899" max="5899" width="11.7109375" style="477" customWidth="1"/>
    <col min="5900" max="5900" width="0" style="477" hidden="1" customWidth="1"/>
    <col min="5901" max="5901" width="3.7109375" style="477" customWidth="1"/>
    <col min="5902" max="5902" width="11.140625" style="477" bestFit="1" customWidth="1"/>
    <col min="5903" max="6134" width="10.5703125" style="477"/>
    <col min="6135" max="6142" width="0" style="477" hidden="1" customWidth="1"/>
    <col min="6143" max="6145" width="3.7109375" style="477" customWidth="1"/>
    <col min="6146" max="6146" width="12.7109375" style="477" customWidth="1"/>
    <col min="6147" max="6147" width="47.42578125" style="477" customWidth="1"/>
    <col min="6148" max="6148" width="0" style="477" hidden="1" customWidth="1"/>
    <col min="6149" max="6149" width="24.7109375" style="477" customWidth="1"/>
    <col min="6150" max="6150" width="14.7109375" style="477" customWidth="1"/>
    <col min="6151" max="6152" width="15.7109375" style="477" customWidth="1"/>
    <col min="6153" max="6153" width="11.7109375" style="477" customWidth="1"/>
    <col min="6154" max="6154" width="6.42578125" style="477" bestFit="1" customWidth="1"/>
    <col min="6155" max="6155" width="11.7109375" style="477" customWidth="1"/>
    <col min="6156" max="6156" width="0" style="477" hidden="1" customWidth="1"/>
    <col min="6157" max="6157" width="3.7109375" style="477" customWidth="1"/>
    <col min="6158" max="6158" width="11.140625" style="477" bestFit="1" customWidth="1"/>
    <col min="6159" max="6390" width="10.5703125" style="477"/>
    <col min="6391" max="6398" width="0" style="477" hidden="1" customWidth="1"/>
    <col min="6399" max="6401" width="3.7109375" style="477" customWidth="1"/>
    <col min="6402" max="6402" width="12.7109375" style="477" customWidth="1"/>
    <col min="6403" max="6403" width="47.42578125" style="477" customWidth="1"/>
    <col min="6404" max="6404" width="0" style="477" hidden="1" customWidth="1"/>
    <col min="6405" max="6405" width="24.7109375" style="477" customWidth="1"/>
    <col min="6406" max="6406" width="14.7109375" style="477" customWidth="1"/>
    <col min="6407" max="6408" width="15.7109375" style="477" customWidth="1"/>
    <col min="6409" max="6409" width="11.7109375" style="477" customWidth="1"/>
    <col min="6410" max="6410" width="6.42578125" style="477" bestFit="1" customWidth="1"/>
    <col min="6411" max="6411" width="11.7109375" style="477" customWidth="1"/>
    <col min="6412" max="6412" width="0" style="477" hidden="1" customWidth="1"/>
    <col min="6413" max="6413" width="3.7109375" style="477" customWidth="1"/>
    <col min="6414" max="6414" width="11.140625" style="477" bestFit="1" customWidth="1"/>
    <col min="6415" max="6646" width="10.5703125" style="477"/>
    <col min="6647" max="6654" width="0" style="477" hidden="1" customWidth="1"/>
    <col min="6655" max="6657" width="3.7109375" style="477" customWidth="1"/>
    <col min="6658" max="6658" width="12.7109375" style="477" customWidth="1"/>
    <col min="6659" max="6659" width="47.42578125" style="477" customWidth="1"/>
    <col min="6660" max="6660" width="0" style="477" hidden="1" customWidth="1"/>
    <col min="6661" max="6661" width="24.7109375" style="477" customWidth="1"/>
    <col min="6662" max="6662" width="14.7109375" style="477" customWidth="1"/>
    <col min="6663" max="6664" width="15.7109375" style="477" customWidth="1"/>
    <col min="6665" max="6665" width="11.7109375" style="477" customWidth="1"/>
    <col min="6666" max="6666" width="6.42578125" style="477" bestFit="1" customWidth="1"/>
    <col min="6667" max="6667" width="11.7109375" style="477" customWidth="1"/>
    <col min="6668" max="6668" width="0" style="477" hidden="1" customWidth="1"/>
    <col min="6669" max="6669" width="3.7109375" style="477" customWidth="1"/>
    <col min="6670" max="6670" width="11.140625" style="477" bestFit="1" customWidth="1"/>
    <col min="6671" max="6902" width="10.5703125" style="477"/>
    <col min="6903" max="6910" width="0" style="477" hidden="1" customWidth="1"/>
    <col min="6911" max="6913" width="3.7109375" style="477" customWidth="1"/>
    <col min="6914" max="6914" width="12.7109375" style="477" customWidth="1"/>
    <col min="6915" max="6915" width="47.42578125" style="477" customWidth="1"/>
    <col min="6916" max="6916" width="0" style="477" hidden="1" customWidth="1"/>
    <col min="6917" max="6917" width="24.7109375" style="477" customWidth="1"/>
    <col min="6918" max="6918" width="14.7109375" style="477" customWidth="1"/>
    <col min="6919" max="6920" width="15.7109375" style="477" customWidth="1"/>
    <col min="6921" max="6921" width="11.7109375" style="477" customWidth="1"/>
    <col min="6922" max="6922" width="6.42578125" style="477" bestFit="1" customWidth="1"/>
    <col min="6923" max="6923" width="11.7109375" style="477" customWidth="1"/>
    <col min="6924" max="6924" width="0" style="477" hidden="1" customWidth="1"/>
    <col min="6925" max="6925" width="3.7109375" style="477" customWidth="1"/>
    <col min="6926" max="6926" width="11.140625" style="477" bestFit="1" customWidth="1"/>
    <col min="6927" max="7158" width="10.5703125" style="477"/>
    <col min="7159" max="7166" width="0" style="477" hidden="1" customWidth="1"/>
    <col min="7167" max="7169" width="3.7109375" style="477" customWidth="1"/>
    <col min="7170" max="7170" width="12.7109375" style="477" customWidth="1"/>
    <col min="7171" max="7171" width="47.42578125" style="477" customWidth="1"/>
    <col min="7172" max="7172" width="0" style="477" hidden="1" customWidth="1"/>
    <col min="7173" max="7173" width="24.7109375" style="477" customWidth="1"/>
    <col min="7174" max="7174" width="14.7109375" style="477" customWidth="1"/>
    <col min="7175" max="7176" width="15.7109375" style="477" customWidth="1"/>
    <col min="7177" max="7177" width="11.7109375" style="477" customWidth="1"/>
    <col min="7178" max="7178" width="6.42578125" style="477" bestFit="1" customWidth="1"/>
    <col min="7179" max="7179" width="11.7109375" style="477" customWidth="1"/>
    <col min="7180" max="7180" width="0" style="477" hidden="1" customWidth="1"/>
    <col min="7181" max="7181" width="3.7109375" style="477" customWidth="1"/>
    <col min="7182" max="7182" width="11.140625" style="477" bestFit="1" customWidth="1"/>
    <col min="7183" max="7414" width="10.5703125" style="477"/>
    <col min="7415" max="7422" width="0" style="477" hidden="1" customWidth="1"/>
    <col min="7423" max="7425" width="3.7109375" style="477" customWidth="1"/>
    <col min="7426" max="7426" width="12.7109375" style="477" customWidth="1"/>
    <col min="7427" max="7427" width="47.42578125" style="477" customWidth="1"/>
    <col min="7428" max="7428" width="0" style="477" hidden="1" customWidth="1"/>
    <col min="7429" max="7429" width="24.7109375" style="477" customWidth="1"/>
    <col min="7430" max="7430" width="14.7109375" style="477" customWidth="1"/>
    <col min="7431" max="7432" width="15.7109375" style="477" customWidth="1"/>
    <col min="7433" max="7433" width="11.7109375" style="477" customWidth="1"/>
    <col min="7434" max="7434" width="6.42578125" style="477" bestFit="1" customWidth="1"/>
    <col min="7435" max="7435" width="11.7109375" style="477" customWidth="1"/>
    <col min="7436" max="7436" width="0" style="477" hidden="1" customWidth="1"/>
    <col min="7437" max="7437" width="3.7109375" style="477" customWidth="1"/>
    <col min="7438" max="7438" width="11.140625" style="477" bestFit="1" customWidth="1"/>
    <col min="7439" max="7670" width="10.5703125" style="477"/>
    <col min="7671" max="7678" width="0" style="477" hidden="1" customWidth="1"/>
    <col min="7679" max="7681" width="3.7109375" style="477" customWidth="1"/>
    <col min="7682" max="7682" width="12.7109375" style="477" customWidth="1"/>
    <col min="7683" max="7683" width="47.42578125" style="477" customWidth="1"/>
    <col min="7684" max="7684" width="0" style="477" hidden="1" customWidth="1"/>
    <col min="7685" max="7685" width="24.7109375" style="477" customWidth="1"/>
    <col min="7686" max="7686" width="14.7109375" style="477" customWidth="1"/>
    <col min="7687" max="7688" width="15.7109375" style="477" customWidth="1"/>
    <col min="7689" max="7689" width="11.7109375" style="477" customWidth="1"/>
    <col min="7690" max="7690" width="6.42578125" style="477" bestFit="1" customWidth="1"/>
    <col min="7691" max="7691" width="11.7109375" style="477" customWidth="1"/>
    <col min="7692" max="7692" width="0" style="477" hidden="1" customWidth="1"/>
    <col min="7693" max="7693" width="3.7109375" style="477" customWidth="1"/>
    <col min="7694" max="7694" width="11.140625" style="477" bestFit="1" customWidth="1"/>
    <col min="7695" max="7926" width="10.5703125" style="477"/>
    <col min="7927" max="7934" width="0" style="477" hidden="1" customWidth="1"/>
    <col min="7935" max="7937" width="3.7109375" style="477" customWidth="1"/>
    <col min="7938" max="7938" width="12.7109375" style="477" customWidth="1"/>
    <col min="7939" max="7939" width="47.42578125" style="477" customWidth="1"/>
    <col min="7940" max="7940" width="0" style="477" hidden="1" customWidth="1"/>
    <col min="7941" max="7941" width="24.7109375" style="477" customWidth="1"/>
    <col min="7942" max="7942" width="14.7109375" style="477" customWidth="1"/>
    <col min="7943" max="7944" width="15.7109375" style="477" customWidth="1"/>
    <col min="7945" max="7945" width="11.7109375" style="477" customWidth="1"/>
    <col min="7946" max="7946" width="6.42578125" style="477" bestFit="1" customWidth="1"/>
    <col min="7947" max="7947" width="11.7109375" style="477" customWidth="1"/>
    <col min="7948" max="7948" width="0" style="477" hidden="1" customWidth="1"/>
    <col min="7949" max="7949" width="3.7109375" style="477" customWidth="1"/>
    <col min="7950" max="7950" width="11.140625" style="477" bestFit="1" customWidth="1"/>
    <col min="7951" max="8182" width="10.5703125" style="477"/>
    <col min="8183" max="8190" width="0" style="477" hidden="1" customWidth="1"/>
    <col min="8191" max="8193" width="3.7109375" style="477" customWidth="1"/>
    <col min="8194" max="8194" width="12.7109375" style="477" customWidth="1"/>
    <col min="8195" max="8195" width="47.42578125" style="477" customWidth="1"/>
    <col min="8196" max="8196" width="0" style="477" hidden="1" customWidth="1"/>
    <col min="8197" max="8197" width="24.7109375" style="477" customWidth="1"/>
    <col min="8198" max="8198" width="14.7109375" style="477" customWidth="1"/>
    <col min="8199" max="8200" width="15.7109375" style="477" customWidth="1"/>
    <col min="8201" max="8201" width="11.7109375" style="477" customWidth="1"/>
    <col min="8202" max="8202" width="6.42578125" style="477" bestFit="1" customWidth="1"/>
    <col min="8203" max="8203" width="11.7109375" style="477" customWidth="1"/>
    <col min="8204" max="8204" width="0" style="477" hidden="1" customWidth="1"/>
    <col min="8205" max="8205" width="3.7109375" style="477" customWidth="1"/>
    <col min="8206" max="8206" width="11.140625" style="477" bestFit="1" customWidth="1"/>
    <col min="8207" max="8438" width="10.5703125" style="477"/>
    <col min="8439" max="8446" width="0" style="477" hidden="1" customWidth="1"/>
    <col min="8447" max="8449" width="3.7109375" style="477" customWidth="1"/>
    <col min="8450" max="8450" width="12.7109375" style="477" customWidth="1"/>
    <col min="8451" max="8451" width="47.42578125" style="477" customWidth="1"/>
    <col min="8452" max="8452" width="0" style="477" hidden="1" customWidth="1"/>
    <col min="8453" max="8453" width="24.7109375" style="477" customWidth="1"/>
    <col min="8454" max="8454" width="14.7109375" style="477" customWidth="1"/>
    <col min="8455" max="8456" width="15.7109375" style="477" customWidth="1"/>
    <col min="8457" max="8457" width="11.7109375" style="477" customWidth="1"/>
    <col min="8458" max="8458" width="6.42578125" style="477" bestFit="1" customWidth="1"/>
    <col min="8459" max="8459" width="11.7109375" style="477" customWidth="1"/>
    <col min="8460" max="8460" width="0" style="477" hidden="1" customWidth="1"/>
    <col min="8461" max="8461" width="3.7109375" style="477" customWidth="1"/>
    <col min="8462" max="8462" width="11.140625" style="477" bestFit="1" customWidth="1"/>
    <col min="8463" max="8694" width="10.5703125" style="477"/>
    <col min="8695" max="8702" width="0" style="477" hidden="1" customWidth="1"/>
    <col min="8703" max="8705" width="3.7109375" style="477" customWidth="1"/>
    <col min="8706" max="8706" width="12.7109375" style="477" customWidth="1"/>
    <col min="8707" max="8707" width="47.42578125" style="477" customWidth="1"/>
    <col min="8708" max="8708" width="0" style="477" hidden="1" customWidth="1"/>
    <col min="8709" max="8709" width="24.7109375" style="477" customWidth="1"/>
    <col min="8710" max="8710" width="14.7109375" style="477" customWidth="1"/>
    <col min="8711" max="8712" width="15.7109375" style="477" customWidth="1"/>
    <col min="8713" max="8713" width="11.7109375" style="477" customWidth="1"/>
    <col min="8714" max="8714" width="6.42578125" style="477" bestFit="1" customWidth="1"/>
    <col min="8715" max="8715" width="11.7109375" style="477" customWidth="1"/>
    <col min="8716" max="8716" width="0" style="477" hidden="1" customWidth="1"/>
    <col min="8717" max="8717" width="3.7109375" style="477" customWidth="1"/>
    <col min="8718" max="8718" width="11.140625" style="477" bestFit="1" customWidth="1"/>
    <col min="8719" max="8950" width="10.5703125" style="477"/>
    <col min="8951" max="8958" width="0" style="477" hidden="1" customWidth="1"/>
    <col min="8959" max="8961" width="3.7109375" style="477" customWidth="1"/>
    <col min="8962" max="8962" width="12.7109375" style="477" customWidth="1"/>
    <col min="8963" max="8963" width="47.42578125" style="477" customWidth="1"/>
    <col min="8964" max="8964" width="0" style="477" hidden="1" customWidth="1"/>
    <col min="8965" max="8965" width="24.7109375" style="477" customWidth="1"/>
    <col min="8966" max="8966" width="14.7109375" style="477" customWidth="1"/>
    <col min="8967" max="8968" width="15.7109375" style="477" customWidth="1"/>
    <col min="8969" max="8969" width="11.7109375" style="477" customWidth="1"/>
    <col min="8970" max="8970" width="6.42578125" style="477" bestFit="1" customWidth="1"/>
    <col min="8971" max="8971" width="11.7109375" style="477" customWidth="1"/>
    <col min="8972" max="8972" width="0" style="477" hidden="1" customWidth="1"/>
    <col min="8973" max="8973" width="3.7109375" style="477" customWidth="1"/>
    <col min="8974" max="8974" width="11.140625" style="477" bestFit="1" customWidth="1"/>
    <col min="8975" max="9206" width="10.5703125" style="477"/>
    <col min="9207" max="9214" width="0" style="477" hidden="1" customWidth="1"/>
    <col min="9215" max="9217" width="3.7109375" style="477" customWidth="1"/>
    <col min="9218" max="9218" width="12.7109375" style="477" customWidth="1"/>
    <col min="9219" max="9219" width="47.42578125" style="477" customWidth="1"/>
    <col min="9220" max="9220" width="0" style="477" hidden="1" customWidth="1"/>
    <col min="9221" max="9221" width="24.7109375" style="477" customWidth="1"/>
    <col min="9222" max="9222" width="14.7109375" style="477" customWidth="1"/>
    <col min="9223" max="9224" width="15.7109375" style="477" customWidth="1"/>
    <col min="9225" max="9225" width="11.7109375" style="477" customWidth="1"/>
    <col min="9226" max="9226" width="6.42578125" style="477" bestFit="1" customWidth="1"/>
    <col min="9227" max="9227" width="11.7109375" style="477" customWidth="1"/>
    <col min="9228" max="9228" width="0" style="477" hidden="1" customWidth="1"/>
    <col min="9229" max="9229" width="3.7109375" style="477" customWidth="1"/>
    <col min="9230" max="9230" width="11.140625" style="477" bestFit="1" customWidth="1"/>
    <col min="9231" max="9462" width="10.5703125" style="477"/>
    <col min="9463" max="9470" width="0" style="477" hidden="1" customWidth="1"/>
    <col min="9471" max="9473" width="3.7109375" style="477" customWidth="1"/>
    <col min="9474" max="9474" width="12.7109375" style="477" customWidth="1"/>
    <col min="9475" max="9475" width="47.42578125" style="477" customWidth="1"/>
    <col min="9476" max="9476" width="0" style="477" hidden="1" customWidth="1"/>
    <col min="9477" max="9477" width="24.7109375" style="477" customWidth="1"/>
    <col min="9478" max="9478" width="14.7109375" style="477" customWidth="1"/>
    <col min="9479" max="9480" width="15.7109375" style="477" customWidth="1"/>
    <col min="9481" max="9481" width="11.7109375" style="477" customWidth="1"/>
    <col min="9482" max="9482" width="6.42578125" style="477" bestFit="1" customWidth="1"/>
    <col min="9483" max="9483" width="11.7109375" style="477" customWidth="1"/>
    <col min="9484" max="9484" width="0" style="477" hidden="1" customWidth="1"/>
    <col min="9485" max="9485" width="3.7109375" style="477" customWidth="1"/>
    <col min="9486" max="9486" width="11.140625" style="477" bestFit="1" customWidth="1"/>
    <col min="9487" max="9718" width="10.5703125" style="477"/>
    <col min="9719" max="9726" width="0" style="477" hidden="1" customWidth="1"/>
    <col min="9727" max="9729" width="3.7109375" style="477" customWidth="1"/>
    <col min="9730" max="9730" width="12.7109375" style="477" customWidth="1"/>
    <col min="9731" max="9731" width="47.42578125" style="477" customWidth="1"/>
    <col min="9732" max="9732" width="0" style="477" hidden="1" customWidth="1"/>
    <col min="9733" max="9733" width="24.7109375" style="477" customWidth="1"/>
    <col min="9734" max="9734" width="14.7109375" style="477" customWidth="1"/>
    <col min="9735" max="9736" width="15.7109375" style="477" customWidth="1"/>
    <col min="9737" max="9737" width="11.7109375" style="477" customWidth="1"/>
    <col min="9738" max="9738" width="6.42578125" style="477" bestFit="1" customWidth="1"/>
    <col min="9739" max="9739" width="11.7109375" style="477" customWidth="1"/>
    <col min="9740" max="9740" width="0" style="477" hidden="1" customWidth="1"/>
    <col min="9741" max="9741" width="3.7109375" style="477" customWidth="1"/>
    <col min="9742" max="9742" width="11.140625" style="477" bestFit="1" customWidth="1"/>
    <col min="9743" max="9974" width="10.5703125" style="477"/>
    <col min="9975" max="9982" width="0" style="477" hidden="1" customWidth="1"/>
    <col min="9983" max="9985" width="3.7109375" style="477" customWidth="1"/>
    <col min="9986" max="9986" width="12.7109375" style="477" customWidth="1"/>
    <col min="9987" max="9987" width="47.42578125" style="477" customWidth="1"/>
    <col min="9988" max="9988" width="0" style="477" hidden="1" customWidth="1"/>
    <col min="9989" max="9989" width="24.7109375" style="477" customWidth="1"/>
    <col min="9990" max="9990" width="14.7109375" style="477" customWidth="1"/>
    <col min="9991" max="9992" width="15.7109375" style="477" customWidth="1"/>
    <col min="9993" max="9993" width="11.7109375" style="477" customWidth="1"/>
    <col min="9994" max="9994" width="6.42578125" style="477" bestFit="1" customWidth="1"/>
    <col min="9995" max="9995" width="11.7109375" style="477" customWidth="1"/>
    <col min="9996" max="9996" width="0" style="477" hidden="1" customWidth="1"/>
    <col min="9997" max="9997" width="3.7109375" style="477" customWidth="1"/>
    <col min="9998" max="9998" width="11.140625" style="477" bestFit="1" customWidth="1"/>
    <col min="9999" max="10230" width="10.5703125" style="477"/>
    <col min="10231" max="10238" width="0" style="477" hidden="1" customWidth="1"/>
    <col min="10239" max="10241" width="3.7109375" style="477" customWidth="1"/>
    <col min="10242" max="10242" width="12.7109375" style="477" customWidth="1"/>
    <col min="10243" max="10243" width="47.42578125" style="477" customWidth="1"/>
    <col min="10244" max="10244" width="0" style="477" hidden="1" customWidth="1"/>
    <col min="10245" max="10245" width="24.7109375" style="477" customWidth="1"/>
    <col min="10246" max="10246" width="14.7109375" style="477" customWidth="1"/>
    <col min="10247" max="10248" width="15.7109375" style="477" customWidth="1"/>
    <col min="10249" max="10249" width="11.7109375" style="477" customWidth="1"/>
    <col min="10250" max="10250" width="6.42578125" style="477" bestFit="1" customWidth="1"/>
    <col min="10251" max="10251" width="11.7109375" style="477" customWidth="1"/>
    <col min="10252" max="10252" width="0" style="477" hidden="1" customWidth="1"/>
    <col min="10253" max="10253" width="3.7109375" style="477" customWidth="1"/>
    <col min="10254" max="10254" width="11.140625" style="477" bestFit="1" customWidth="1"/>
    <col min="10255" max="10486" width="10.5703125" style="477"/>
    <col min="10487" max="10494" width="0" style="477" hidden="1" customWidth="1"/>
    <col min="10495" max="10497" width="3.7109375" style="477" customWidth="1"/>
    <col min="10498" max="10498" width="12.7109375" style="477" customWidth="1"/>
    <col min="10499" max="10499" width="47.42578125" style="477" customWidth="1"/>
    <col min="10500" max="10500" width="0" style="477" hidden="1" customWidth="1"/>
    <col min="10501" max="10501" width="24.7109375" style="477" customWidth="1"/>
    <col min="10502" max="10502" width="14.7109375" style="477" customWidth="1"/>
    <col min="10503" max="10504" width="15.7109375" style="477" customWidth="1"/>
    <col min="10505" max="10505" width="11.7109375" style="477" customWidth="1"/>
    <col min="10506" max="10506" width="6.42578125" style="477" bestFit="1" customWidth="1"/>
    <col min="10507" max="10507" width="11.7109375" style="477" customWidth="1"/>
    <col min="10508" max="10508" width="0" style="477" hidden="1" customWidth="1"/>
    <col min="10509" max="10509" width="3.7109375" style="477" customWidth="1"/>
    <col min="10510" max="10510" width="11.140625" style="477" bestFit="1" customWidth="1"/>
    <col min="10511" max="10742" width="10.5703125" style="477"/>
    <col min="10743" max="10750" width="0" style="477" hidden="1" customWidth="1"/>
    <col min="10751" max="10753" width="3.7109375" style="477" customWidth="1"/>
    <col min="10754" max="10754" width="12.7109375" style="477" customWidth="1"/>
    <col min="10755" max="10755" width="47.42578125" style="477" customWidth="1"/>
    <col min="10756" max="10756" width="0" style="477" hidden="1" customWidth="1"/>
    <col min="10757" max="10757" width="24.7109375" style="477" customWidth="1"/>
    <col min="10758" max="10758" width="14.7109375" style="477" customWidth="1"/>
    <col min="10759" max="10760" width="15.7109375" style="477" customWidth="1"/>
    <col min="10761" max="10761" width="11.7109375" style="477" customWidth="1"/>
    <col min="10762" max="10762" width="6.42578125" style="477" bestFit="1" customWidth="1"/>
    <col min="10763" max="10763" width="11.7109375" style="477" customWidth="1"/>
    <col min="10764" max="10764" width="0" style="477" hidden="1" customWidth="1"/>
    <col min="10765" max="10765" width="3.7109375" style="477" customWidth="1"/>
    <col min="10766" max="10766" width="11.140625" style="477" bestFit="1" customWidth="1"/>
    <col min="10767" max="10998" width="10.5703125" style="477"/>
    <col min="10999" max="11006" width="0" style="477" hidden="1" customWidth="1"/>
    <col min="11007" max="11009" width="3.7109375" style="477" customWidth="1"/>
    <col min="11010" max="11010" width="12.7109375" style="477" customWidth="1"/>
    <col min="11011" max="11011" width="47.42578125" style="477" customWidth="1"/>
    <col min="11012" max="11012" width="0" style="477" hidden="1" customWidth="1"/>
    <col min="11013" max="11013" width="24.7109375" style="477" customWidth="1"/>
    <col min="11014" max="11014" width="14.7109375" style="477" customWidth="1"/>
    <col min="11015" max="11016" width="15.7109375" style="477" customWidth="1"/>
    <col min="11017" max="11017" width="11.7109375" style="477" customWidth="1"/>
    <col min="11018" max="11018" width="6.42578125" style="477" bestFit="1" customWidth="1"/>
    <col min="11019" max="11019" width="11.7109375" style="477" customWidth="1"/>
    <col min="11020" max="11020" width="0" style="477" hidden="1" customWidth="1"/>
    <col min="11021" max="11021" width="3.7109375" style="477" customWidth="1"/>
    <col min="11022" max="11022" width="11.140625" style="477" bestFit="1" customWidth="1"/>
    <col min="11023" max="11254" width="10.5703125" style="477"/>
    <col min="11255" max="11262" width="0" style="477" hidden="1" customWidth="1"/>
    <col min="11263" max="11265" width="3.7109375" style="477" customWidth="1"/>
    <col min="11266" max="11266" width="12.7109375" style="477" customWidth="1"/>
    <col min="11267" max="11267" width="47.42578125" style="477" customWidth="1"/>
    <col min="11268" max="11268" width="0" style="477" hidden="1" customWidth="1"/>
    <col min="11269" max="11269" width="24.7109375" style="477" customWidth="1"/>
    <col min="11270" max="11270" width="14.7109375" style="477" customWidth="1"/>
    <col min="11271" max="11272" width="15.7109375" style="477" customWidth="1"/>
    <col min="11273" max="11273" width="11.7109375" style="477" customWidth="1"/>
    <col min="11274" max="11274" width="6.42578125" style="477" bestFit="1" customWidth="1"/>
    <col min="11275" max="11275" width="11.7109375" style="477" customWidth="1"/>
    <col min="11276" max="11276" width="0" style="477" hidden="1" customWidth="1"/>
    <col min="11277" max="11277" width="3.7109375" style="477" customWidth="1"/>
    <col min="11278" max="11278" width="11.140625" style="477" bestFit="1" customWidth="1"/>
    <col min="11279" max="11510" width="10.5703125" style="477"/>
    <col min="11511" max="11518" width="0" style="477" hidden="1" customWidth="1"/>
    <col min="11519" max="11521" width="3.7109375" style="477" customWidth="1"/>
    <col min="11522" max="11522" width="12.7109375" style="477" customWidth="1"/>
    <col min="11523" max="11523" width="47.42578125" style="477" customWidth="1"/>
    <col min="11524" max="11524" width="0" style="477" hidden="1" customWidth="1"/>
    <col min="11525" max="11525" width="24.7109375" style="477" customWidth="1"/>
    <col min="11526" max="11526" width="14.7109375" style="477" customWidth="1"/>
    <col min="11527" max="11528" width="15.7109375" style="477" customWidth="1"/>
    <col min="11529" max="11529" width="11.7109375" style="477" customWidth="1"/>
    <col min="11530" max="11530" width="6.42578125" style="477" bestFit="1" customWidth="1"/>
    <col min="11531" max="11531" width="11.7109375" style="477" customWidth="1"/>
    <col min="11532" max="11532" width="0" style="477" hidden="1" customWidth="1"/>
    <col min="11533" max="11533" width="3.7109375" style="477" customWidth="1"/>
    <col min="11534" max="11534" width="11.140625" style="477" bestFit="1" customWidth="1"/>
    <col min="11535" max="11766" width="10.5703125" style="477"/>
    <col min="11767" max="11774" width="0" style="477" hidden="1" customWidth="1"/>
    <col min="11775" max="11777" width="3.7109375" style="477" customWidth="1"/>
    <col min="11778" max="11778" width="12.7109375" style="477" customWidth="1"/>
    <col min="11779" max="11779" width="47.42578125" style="477" customWidth="1"/>
    <col min="11780" max="11780" width="0" style="477" hidden="1" customWidth="1"/>
    <col min="11781" max="11781" width="24.7109375" style="477" customWidth="1"/>
    <col min="11782" max="11782" width="14.7109375" style="477" customWidth="1"/>
    <col min="11783" max="11784" width="15.7109375" style="477" customWidth="1"/>
    <col min="11785" max="11785" width="11.7109375" style="477" customWidth="1"/>
    <col min="11786" max="11786" width="6.42578125" style="477" bestFit="1" customWidth="1"/>
    <col min="11787" max="11787" width="11.7109375" style="477" customWidth="1"/>
    <col min="11788" max="11788" width="0" style="477" hidden="1" customWidth="1"/>
    <col min="11789" max="11789" width="3.7109375" style="477" customWidth="1"/>
    <col min="11790" max="11790" width="11.140625" style="477" bestFit="1" customWidth="1"/>
    <col min="11791" max="12022" width="10.5703125" style="477"/>
    <col min="12023" max="12030" width="0" style="477" hidden="1" customWidth="1"/>
    <col min="12031" max="12033" width="3.7109375" style="477" customWidth="1"/>
    <col min="12034" max="12034" width="12.7109375" style="477" customWidth="1"/>
    <col min="12035" max="12035" width="47.42578125" style="477" customWidth="1"/>
    <col min="12036" max="12036" width="0" style="477" hidden="1" customWidth="1"/>
    <col min="12037" max="12037" width="24.7109375" style="477" customWidth="1"/>
    <col min="12038" max="12038" width="14.7109375" style="477" customWidth="1"/>
    <col min="12039" max="12040" width="15.7109375" style="477" customWidth="1"/>
    <col min="12041" max="12041" width="11.7109375" style="477" customWidth="1"/>
    <col min="12042" max="12042" width="6.42578125" style="477" bestFit="1" customWidth="1"/>
    <col min="12043" max="12043" width="11.7109375" style="477" customWidth="1"/>
    <col min="12044" max="12044" width="0" style="477" hidden="1" customWidth="1"/>
    <col min="12045" max="12045" width="3.7109375" style="477" customWidth="1"/>
    <col min="12046" max="12046" width="11.140625" style="477" bestFit="1" customWidth="1"/>
    <col min="12047" max="12278" width="10.5703125" style="477"/>
    <col min="12279" max="12286" width="0" style="477" hidden="1" customWidth="1"/>
    <col min="12287" max="12289" width="3.7109375" style="477" customWidth="1"/>
    <col min="12290" max="12290" width="12.7109375" style="477" customWidth="1"/>
    <col min="12291" max="12291" width="47.42578125" style="477" customWidth="1"/>
    <col min="12292" max="12292" width="0" style="477" hidden="1" customWidth="1"/>
    <col min="12293" max="12293" width="24.7109375" style="477" customWidth="1"/>
    <col min="12294" max="12294" width="14.7109375" style="477" customWidth="1"/>
    <col min="12295" max="12296" width="15.7109375" style="477" customWidth="1"/>
    <col min="12297" max="12297" width="11.7109375" style="477" customWidth="1"/>
    <col min="12298" max="12298" width="6.42578125" style="477" bestFit="1" customWidth="1"/>
    <col min="12299" max="12299" width="11.7109375" style="477" customWidth="1"/>
    <col min="12300" max="12300" width="0" style="477" hidden="1" customWidth="1"/>
    <col min="12301" max="12301" width="3.7109375" style="477" customWidth="1"/>
    <col min="12302" max="12302" width="11.140625" style="477" bestFit="1" customWidth="1"/>
    <col min="12303" max="12534" width="10.5703125" style="477"/>
    <col min="12535" max="12542" width="0" style="477" hidden="1" customWidth="1"/>
    <col min="12543" max="12545" width="3.7109375" style="477" customWidth="1"/>
    <col min="12546" max="12546" width="12.7109375" style="477" customWidth="1"/>
    <col min="12547" max="12547" width="47.42578125" style="477" customWidth="1"/>
    <col min="12548" max="12548" width="0" style="477" hidden="1" customWidth="1"/>
    <col min="12549" max="12549" width="24.7109375" style="477" customWidth="1"/>
    <col min="12550" max="12550" width="14.7109375" style="477" customWidth="1"/>
    <col min="12551" max="12552" width="15.7109375" style="477" customWidth="1"/>
    <col min="12553" max="12553" width="11.7109375" style="477" customWidth="1"/>
    <col min="12554" max="12554" width="6.42578125" style="477" bestFit="1" customWidth="1"/>
    <col min="12555" max="12555" width="11.7109375" style="477" customWidth="1"/>
    <col min="12556" max="12556" width="0" style="477" hidden="1" customWidth="1"/>
    <col min="12557" max="12557" width="3.7109375" style="477" customWidth="1"/>
    <col min="12558" max="12558" width="11.140625" style="477" bestFit="1" customWidth="1"/>
    <col min="12559" max="12790" width="10.5703125" style="477"/>
    <col min="12791" max="12798" width="0" style="477" hidden="1" customWidth="1"/>
    <col min="12799" max="12801" width="3.7109375" style="477" customWidth="1"/>
    <col min="12802" max="12802" width="12.7109375" style="477" customWidth="1"/>
    <col min="12803" max="12803" width="47.42578125" style="477" customWidth="1"/>
    <col min="12804" max="12804" width="0" style="477" hidden="1" customWidth="1"/>
    <col min="12805" max="12805" width="24.7109375" style="477" customWidth="1"/>
    <col min="12806" max="12806" width="14.7109375" style="477" customWidth="1"/>
    <col min="12807" max="12808" width="15.7109375" style="477" customWidth="1"/>
    <col min="12809" max="12809" width="11.7109375" style="477" customWidth="1"/>
    <col min="12810" max="12810" width="6.42578125" style="477" bestFit="1" customWidth="1"/>
    <col min="12811" max="12811" width="11.7109375" style="477" customWidth="1"/>
    <col min="12812" max="12812" width="0" style="477" hidden="1" customWidth="1"/>
    <col min="12813" max="12813" width="3.7109375" style="477" customWidth="1"/>
    <col min="12814" max="12814" width="11.140625" style="477" bestFit="1" customWidth="1"/>
    <col min="12815" max="13046" width="10.5703125" style="477"/>
    <col min="13047" max="13054" width="0" style="477" hidden="1" customWidth="1"/>
    <col min="13055" max="13057" width="3.7109375" style="477" customWidth="1"/>
    <col min="13058" max="13058" width="12.7109375" style="477" customWidth="1"/>
    <col min="13059" max="13059" width="47.42578125" style="477" customWidth="1"/>
    <col min="13060" max="13060" width="0" style="477" hidden="1" customWidth="1"/>
    <col min="13061" max="13061" width="24.7109375" style="477" customWidth="1"/>
    <col min="13062" max="13062" width="14.7109375" style="477" customWidth="1"/>
    <col min="13063" max="13064" width="15.7109375" style="477" customWidth="1"/>
    <col min="13065" max="13065" width="11.7109375" style="477" customWidth="1"/>
    <col min="13066" max="13066" width="6.42578125" style="477" bestFit="1" customWidth="1"/>
    <col min="13067" max="13067" width="11.7109375" style="477" customWidth="1"/>
    <col min="13068" max="13068" width="0" style="477" hidden="1" customWidth="1"/>
    <col min="13069" max="13069" width="3.7109375" style="477" customWidth="1"/>
    <col min="13070" max="13070" width="11.140625" style="477" bestFit="1" customWidth="1"/>
    <col min="13071" max="13302" width="10.5703125" style="477"/>
    <col min="13303" max="13310" width="0" style="477" hidden="1" customWidth="1"/>
    <col min="13311" max="13313" width="3.7109375" style="477" customWidth="1"/>
    <col min="13314" max="13314" width="12.7109375" style="477" customWidth="1"/>
    <col min="13315" max="13315" width="47.42578125" style="477" customWidth="1"/>
    <col min="13316" max="13316" width="0" style="477" hidden="1" customWidth="1"/>
    <col min="13317" max="13317" width="24.7109375" style="477" customWidth="1"/>
    <col min="13318" max="13318" width="14.7109375" style="477" customWidth="1"/>
    <col min="13319" max="13320" width="15.7109375" style="477" customWidth="1"/>
    <col min="13321" max="13321" width="11.7109375" style="477" customWidth="1"/>
    <col min="13322" max="13322" width="6.42578125" style="477" bestFit="1" customWidth="1"/>
    <col min="13323" max="13323" width="11.7109375" style="477" customWidth="1"/>
    <col min="13324" max="13324" width="0" style="477" hidden="1" customWidth="1"/>
    <col min="13325" max="13325" width="3.7109375" style="477" customWidth="1"/>
    <col min="13326" max="13326" width="11.140625" style="477" bestFit="1" customWidth="1"/>
    <col min="13327" max="13558" width="10.5703125" style="477"/>
    <col min="13559" max="13566" width="0" style="477" hidden="1" customWidth="1"/>
    <col min="13567" max="13569" width="3.7109375" style="477" customWidth="1"/>
    <col min="13570" max="13570" width="12.7109375" style="477" customWidth="1"/>
    <col min="13571" max="13571" width="47.42578125" style="477" customWidth="1"/>
    <col min="13572" max="13572" width="0" style="477" hidden="1" customWidth="1"/>
    <col min="13573" max="13573" width="24.7109375" style="477" customWidth="1"/>
    <col min="13574" max="13574" width="14.7109375" style="477" customWidth="1"/>
    <col min="13575" max="13576" width="15.7109375" style="477" customWidth="1"/>
    <col min="13577" max="13577" width="11.7109375" style="477" customWidth="1"/>
    <col min="13578" max="13578" width="6.42578125" style="477" bestFit="1" customWidth="1"/>
    <col min="13579" max="13579" width="11.7109375" style="477" customWidth="1"/>
    <col min="13580" max="13580" width="0" style="477" hidden="1" customWidth="1"/>
    <col min="13581" max="13581" width="3.7109375" style="477" customWidth="1"/>
    <col min="13582" max="13582" width="11.140625" style="477" bestFit="1" customWidth="1"/>
    <col min="13583" max="13814" width="10.5703125" style="477"/>
    <col min="13815" max="13822" width="0" style="477" hidden="1" customWidth="1"/>
    <col min="13823" max="13825" width="3.7109375" style="477" customWidth="1"/>
    <col min="13826" max="13826" width="12.7109375" style="477" customWidth="1"/>
    <col min="13827" max="13827" width="47.42578125" style="477" customWidth="1"/>
    <col min="13828" max="13828" width="0" style="477" hidden="1" customWidth="1"/>
    <col min="13829" max="13829" width="24.7109375" style="477" customWidth="1"/>
    <col min="13830" max="13830" width="14.7109375" style="477" customWidth="1"/>
    <col min="13831" max="13832" width="15.7109375" style="477" customWidth="1"/>
    <col min="13833" max="13833" width="11.7109375" style="477" customWidth="1"/>
    <col min="13834" max="13834" width="6.42578125" style="477" bestFit="1" customWidth="1"/>
    <col min="13835" max="13835" width="11.7109375" style="477" customWidth="1"/>
    <col min="13836" max="13836" width="0" style="477" hidden="1" customWidth="1"/>
    <col min="13837" max="13837" width="3.7109375" style="477" customWidth="1"/>
    <col min="13838" max="13838" width="11.140625" style="477" bestFit="1" customWidth="1"/>
    <col min="13839" max="14070" width="10.5703125" style="477"/>
    <col min="14071" max="14078" width="0" style="477" hidden="1" customWidth="1"/>
    <col min="14079" max="14081" width="3.7109375" style="477" customWidth="1"/>
    <col min="14082" max="14082" width="12.7109375" style="477" customWidth="1"/>
    <col min="14083" max="14083" width="47.42578125" style="477" customWidth="1"/>
    <col min="14084" max="14084" width="0" style="477" hidden="1" customWidth="1"/>
    <col min="14085" max="14085" width="24.7109375" style="477" customWidth="1"/>
    <col min="14086" max="14086" width="14.7109375" style="477" customWidth="1"/>
    <col min="14087" max="14088" width="15.7109375" style="477" customWidth="1"/>
    <col min="14089" max="14089" width="11.7109375" style="477" customWidth="1"/>
    <col min="14090" max="14090" width="6.42578125" style="477" bestFit="1" customWidth="1"/>
    <col min="14091" max="14091" width="11.7109375" style="477" customWidth="1"/>
    <col min="14092" max="14092" width="0" style="477" hidden="1" customWidth="1"/>
    <col min="14093" max="14093" width="3.7109375" style="477" customWidth="1"/>
    <col min="14094" max="14094" width="11.140625" style="477" bestFit="1" customWidth="1"/>
    <col min="14095" max="14326" width="10.5703125" style="477"/>
    <col min="14327" max="14334" width="0" style="477" hidden="1" customWidth="1"/>
    <col min="14335" max="14337" width="3.7109375" style="477" customWidth="1"/>
    <col min="14338" max="14338" width="12.7109375" style="477" customWidth="1"/>
    <col min="14339" max="14339" width="47.42578125" style="477" customWidth="1"/>
    <col min="14340" max="14340" width="0" style="477" hidden="1" customWidth="1"/>
    <col min="14341" max="14341" width="24.7109375" style="477" customWidth="1"/>
    <col min="14342" max="14342" width="14.7109375" style="477" customWidth="1"/>
    <col min="14343" max="14344" width="15.7109375" style="477" customWidth="1"/>
    <col min="14345" max="14345" width="11.7109375" style="477" customWidth="1"/>
    <col min="14346" max="14346" width="6.42578125" style="477" bestFit="1" customWidth="1"/>
    <col min="14347" max="14347" width="11.7109375" style="477" customWidth="1"/>
    <col min="14348" max="14348" width="0" style="477" hidden="1" customWidth="1"/>
    <col min="14349" max="14349" width="3.7109375" style="477" customWidth="1"/>
    <col min="14350" max="14350" width="11.140625" style="477" bestFit="1" customWidth="1"/>
    <col min="14351" max="14582" width="10.5703125" style="477"/>
    <col min="14583" max="14590" width="0" style="477" hidden="1" customWidth="1"/>
    <col min="14591" max="14593" width="3.7109375" style="477" customWidth="1"/>
    <col min="14594" max="14594" width="12.7109375" style="477" customWidth="1"/>
    <col min="14595" max="14595" width="47.42578125" style="477" customWidth="1"/>
    <col min="14596" max="14596" width="0" style="477" hidden="1" customWidth="1"/>
    <col min="14597" max="14597" width="24.7109375" style="477" customWidth="1"/>
    <col min="14598" max="14598" width="14.7109375" style="477" customWidth="1"/>
    <col min="14599" max="14600" width="15.7109375" style="477" customWidth="1"/>
    <col min="14601" max="14601" width="11.7109375" style="477" customWidth="1"/>
    <col min="14602" max="14602" width="6.42578125" style="477" bestFit="1" customWidth="1"/>
    <col min="14603" max="14603" width="11.7109375" style="477" customWidth="1"/>
    <col min="14604" max="14604" width="0" style="477" hidden="1" customWidth="1"/>
    <col min="14605" max="14605" width="3.7109375" style="477" customWidth="1"/>
    <col min="14606" max="14606" width="11.140625" style="477" bestFit="1" customWidth="1"/>
    <col min="14607" max="14838" width="10.5703125" style="477"/>
    <col min="14839" max="14846" width="0" style="477" hidden="1" customWidth="1"/>
    <col min="14847" max="14849" width="3.7109375" style="477" customWidth="1"/>
    <col min="14850" max="14850" width="12.7109375" style="477" customWidth="1"/>
    <col min="14851" max="14851" width="47.42578125" style="477" customWidth="1"/>
    <col min="14852" max="14852" width="0" style="477" hidden="1" customWidth="1"/>
    <col min="14853" max="14853" width="24.7109375" style="477" customWidth="1"/>
    <col min="14854" max="14854" width="14.7109375" style="477" customWidth="1"/>
    <col min="14855" max="14856" width="15.7109375" style="477" customWidth="1"/>
    <col min="14857" max="14857" width="11.7109375" style="477" customWidth="1"/>
    <col min="14858" max="14858" width="6.42578125" style="477" bestFit="1" customWidth="1"/>
    <col min="14859" max="14859" width="11.7109375" style="477" customWidth="1"/>
    <col min="14860" max="14860" width="0" style="477" hidden="1" customWidth="1"/>
    <col min="14861" max="14861" width="3.7109375" style="477" customWidth="1"/>
    <col min="14862" max="14862" width="11.140625" style="477" bestFit="1" customWidth="1"/>
    <col min="14863" max="15094" width="10.5703125" style="477"/>
    <col min="15095" max="15102" width="0" style="477" hidden="1" customWidth="1"/>
    <col min="15103" max="15105" width="3.7109375" style="477" customWidth="1"/>
    <col min="15106" max="15106" width="12.7109375" style="477" customWidth="1"/>
    <col min="15107" max="15107" width="47.42578125" style="477" customWidth="1"/>
    <col min="15108" max="15108" width="0" style="477" hidden="1" customWidth="1"/>
    <col min="15109" max="15109" width="24.7109375" style="477" customWidth="1"/>
    <col min="15110" max="15110" width="14.7109375" style="477" customWidth="1"/>
    <col min="15111" max="15112" width="15.7109375" style="477" customWidth="1"/>
    <col min="15113" max="15113" width="11.7109375" style="477" customWidth="1"/>
    <col min="15114" max="15114" width="6.42578125" style="477" bestFit="1" customWidth="1"/>
    <col min="15115" max="15115" width="11.7109375" style="477" customWidth="1"/>
    <col min="15116" max="15116" width="0" style="477" hidden="1" customWidth="1"/>
    <col min="15117" max="15117" width="3.7109375" style="477" customWidth="1"/>
    <col min="15118" max="15118" width="11.140625" style="477" bestFit="1" customWidth="1"/>
    <col min="15119" max="15350" width="10.5703125" style="477"/>
    <col min="15351" max="15358" width="0" style="477" hidden="1" customWidth="1"/>
    <col min="15359" max="15361" width="3.7109375" style="477" customWidth="1"/>
    <col min="15362" max="15362" width="12.7109375" style="477" customWidth="1"/>
    <col min="15363" max="15363" width="47.42578125" style="477" customWidth="1"/>
    <col min="15364" max="15364" width="0" style="477" hidden="1" customWidth="1"/>
    <col min="15365" max="15365" width="24.7109375" style="477" customWidth="1"/>
    <col min="15366" max="15366" width="14.7109375" style="477" customWidth="1"/>
    <col min="15367" max="15368" width="15.7109375" style="477" customWidth="1"/>
    <col min="15369" max="15369" width="11.7109375" style="477" customWidth="1"/>
    <col min="15370" max="15370" width="6.42578125" style="477" bestFit="1" customWidth="1"/>
    <col min="15371" max="15371" width="11.7109375" style="477" customWidth="1"/>
    <col min="15372" max="15372" width="0" style="477" hidden="1" customWidth="1"/>
    <col min="15373" max="15373" width="3.7109375" style="477" customWidth="1"/>
    <col min="15374" max="15374" width="11.140625" style="477" bestFit="1" customWidth="1"/>
    <col min="15375" max="15606" width="10.5703125" style="477"/>
    <col min="15607" max="15614" width="0" style="477" hidden="1" customWidth="1"/>
    <col min="15615" max="15617" width="3.7109375" style="477" customWidth="1"/>
    <col min="15618" max="15618" width="12.7109375" style="477" customWidth="1"/>
    <col min="15619" max="15619" width="47.42578125" style="477" customWidth="1"/>
    <col min="15620" max="15620" width="0" style="477" hidden="1" customWidth="1"/>
    <col min="15621" max="15621" width="24.7109375" style="477" customWidth="1"/>
    <col min="15622" max="15622" width="14.7109375" style="477" customWidth="1"/>
    <col min="15623" max="15624" width="15.7109375" style="477" customWidth="1"/>
    <col min="15625" max="15625" width="11.7109375" style="477" customWidth="1"/>
    <col min="15626" max="15626" width="6.42578125" style="477" bestFit="1" customWidth="1"/>
    <col min="15627" max="15627" width="11.7109375" style="477" customWidth="1"/>
    <col min="15628" max="15628" width="0" style="477" hidden="1" customWidth="1"/>
    <col min="15629" max="15629" width="3.7109375" style="477" customWidth="1"/>
    <col min="15630" max="15630" width="11.140625" style="477" bestFit="1" customWidth="1"/>
    <col min="15631" max="15862" width="10.5703125" style="477"/>
    <col min="15863" max="15870" width="0" style="477" hidden="1" customWidth="1"/>
    <col min="15871" max="15873" width="3.7109375" style="477" customWidth="1"/>
    <col min="15874" max="15874" width="12.7109375" style="477" customWidth="1"/>
    <col min="15875" max="15875" width="47.42578125" style="477" customWidth="1"/>
    <col min="15876" max="15876" width="0" style="477" hidden="1" customWidth="1"/>
    <col min="15877" max="15877" width="24.7109375" style="477" customWidth="1"/>
    <col min="15878" max="15878" width="14.7109375" style="477" customWidth="1"/>
    <col min="15879" max="15880" width="15.7109375" style="477" customWidth="1"/>
    <col min="15881" max="15881" width="11.7109375" style="477" customWidth="1"/>
    <col min="15882" max="15882" width="6.42578125" style="477" bestFit="1" customWidth="1"/>
    <col min="15883" max="15883" width="11.7109375" style="477" customWidth="1"/>
    <col min="15884" max="15884" width="0" style="477" hidden="1" customWidth="1"/>
    <col min="15885" max="15885" width="3.7109375" style="477" customWidth="1"/>
    <col min="15886" max="15886" width="11.140625" style="477" bestFit="1" customWidth="1"/>
    <col min="15887" max="16118" width="10.5703125" style="477"/>
    <col min="16119" max="16126" width="0" style="477" hidden="1" customWidth="1"/>
    <col min="16127" max="16129" width="3.7109375" style="477" customWidth="1"/>
    <col min="16130" max="16130" width="12.7109375" style="477" customWidth="1"/>
    <col min="16131" max="16131" width="47.42578125" style="477" customWidth="1"/>
    <col min="16132" max="16132" width="0" style="477" hidden="1" customWidth="1"/>
    <col min="16133" max="16133" width="24.7109375" style="477" customWidth="1"/>
    <col min="16134" max="16134" width="14.7109375" style="477" customWidth="1"/>
    <col min="16135" max="16136" width="15.7109375" style="477" customWidth="1"/>
    <col min="16137" max="16137" width="11.7109375" style="477" customWidth="1"/>
    <col min="16138" max="16138" width="6.42578125" style="477" bestFit="1" customWidth="1"/>
    <col min="16139" max="16139" width="11.7109375" style="477" customWidth="1"/>
    <col min="16140" max="16140" width="0" style="477" hidden="1" customWidth="1"/>
    <col min="16141" max="16141" width="3.7109375" style="477" customWidth="1"/>
    <col min="16142" max="16142" width="11.140625" style="477" bestFit="1" customWidth="1"/>
    <col min="16143" max="16384" width="10.5703125" style="477"/>
  </cols>
  <sheetData>
    <row r="1" spans="1:29" hidden="1"/>
    <row r="2" spans="1:29" hidden="1"/>
    <row r="3" spans="1:29" hidden="1"/>
    <row r="4" spans="1:29" ht="3" customHeight="1">
      <c r="J4" s="482"/>
      <c r="K4" s="482"/>
      <c r="L4" s="478"/>
      <c r="M4" s="478"/>
      <c r="N4" s="478"/>
      <c r="O4" s="485"/>
      <c r="P4" s="485"/>
      <c r="Q4" s="485"/>
      <c r="R4" s="485"/>
      <c r="S4" s="485"/>
      <c r="T4" s="485"/>
      <c r="U4" s="485"/>
      <c r="V4" s="478"/>
    </row>
    <row r="5" spans="1:29" ht="22.5" customHeight="1">
      <c r="J5" s="482"/>
      <c r="K5" s="482"/>
      <c r="L5" s="1227" t="s">
        <v>687</v>
      </c>
      <c r="M5" s="1227"/>
      <c r="N5" s="1227"/>
      <c r="O5" s="1227"/>
      <c r="P5" s="1227"/>
      <c r="Q5" s="1227"/>
      <c r="R5" s="1227"/>
      <c r="S5" s="1227"/>
      <c r="T5" s="1227"/>
      <c r="U5" s="580"/>
      <c r="V5" s="498"/>
    </row>
    <row r="6" spans="1:29" ht="3" customHeight="1">
      <c r="J6" s="482"/>
      <c r="K6" s="482"/>
      <c r="L6" s="478"/>
      <c r="M6" s="478"/>
      <c r="N6" s="478"/>
      <c r="O6" s="481"/>
      <c r="P6" s="481"/>
      <c r="Q6" s="481"/>
      <c r="R6" s="481"/>
      <c r="S6" s="481"/>
      <c r="T6" s="481"/>
      <c r="U6" s="478"/>
    </row>
    <row r="7" spans="1:29" s="492" customFormat="1" ht="22.5">
      <c r="A7" s="506"/>
      <c r="B7" s="506"/>
      <c r="C7" s="506"/>
      <c r="D7" s="506"/>
      <c r="E7" s="506"/>
      <c r="F7" s="506"/>
      <c r="G7" s="506"/>
      <c r="H7" s="506"/>
      <c r="L7" s="500"/>
      <c r="M7" s="618" t="s">
        <v>502</v>
      </c>
      <c r="N7" s="667"/>
      <c r="O7" s="1262" t="str">
        <f>IF(NameOrPr_ch="",IF(NameOrPr="","",NameOrPr),NameOrPr_ch)</f>
        <v>Комитет по тарифам и ценовой политике ЛО</v>
      </c>
      <c r="P7" s="1263"/>
      <c r="Q7" s="1263"/>
      <c r="R7" s="1263"/>
      <c r="S7" s="1263"/>
      <c r="T7" s="1264"/>
      <c r="U7" s="668"/>
      <c r="Y7" s="1014"/>
      <c r="Z7" s="506"/>
      <c r="AA7" s="506"/>
      <c r="AB7" s="506"/>
      <c r="AC7" s="506"/>
    </row>
    <row r="8" spans="1:29" s="571" customFormat="1" ht="18.75">
      <c r="A8" s="591"/>
      <c r="B8" s="591"/>
      <c r="C8" s="591"/>
      <c r="D8" s="591"/>
      <c r="E8" s="591"/>
      <c r="F8" s="591"/>
      <c r="G8" s="591"/>
      <c r="H8" s="591"/>
      <c r="L8" s="500"/>
      <c r="M8" s="618" t="s">
        <v>597</v>
      </c>
      <c r="N8" s="667"/>
      <c r="O8" s="1262" t="str">
        <f>IF(datePr_ch="",IF(datePr="","",datePr),datePr_ch)</f>
        <v>08.12.2021</v>
      </c>
      <c r="P8" s="1263"/>
      <c r="Q8" s="1263"/>
      <c r="R8" s="1263"/>
      <c r="S8" s="1263"/>
      <c r="T8" s="1264"/>
      <c r="U8" s="668"/>
      <c r="Y8" s="1014"/>
      <c r="Z8" s="591"/>
      <c r="AA8" s="591"/>
      <c r="AB8" s="591"/>
      <c r="AC8" s="591"/>
    </row>
    <row r="9" spans="1:29" s="492" customFormat="1" ht="18.75">
      <c r="A9" s="506"/>
      <c r="B9" s="506"/>
      <c r="C9" s="506"/>
      <c r="D9" s="506"/>
      <c r="E9" s="506"/>
      <c r="F9" s="506"/>
      <c r="G9" s="506"/>
      <c r="H9" s="506"/>
      <c r="L9" s="553"/>
      <c r="M9" s="618" t="s">
        <v>596</v>
      </c>
      <c r="N9" s="667"/>
      <c r="O9" s="1262" t="str">
        <f>IF(numberPr_ch="",IF(numberPr="","",numberPr),numberPr_ch)</f>
        <v>№318-п от 08.12.2021 г.; №555-п от 20.12.2021 г.</v>
      </c>
      <c r="P9" s="1263"/>
      <c r="Q9" s="1263"/>
      <c r="R9" s="1263"/>
      <c r="S9" s="1263"/>
      <c r="T9" s="1264"/>
      <c r="U9" s="668"/>
      <c r="Y9" s="1014"/>
      <c r="Z9" s="506"/>
      <c r="AA9" s="506"/>
      <c r="AB9" s="506"/>
      <c r="AC9" s="506"/>
    </row>
    <row r="10" spans="1:29" s="492" customFormat="1" ht="18.75">
      <c r="A10" s="506"/>
      <c r="B10" s="506"/>
      <c r="C10" s="506"/>
      <c r="D10" s="506"/>
      <c r="E10" s="506"/>
      <c r="F10" s="506"/>
      <c r="G10" s="506"/>
      <c r="H10" s="506"/>
      <c r="L10" s="553"/>
      <c r="M10" s="618" t="s">
        <v>501</v>
      </c>
      <c r="N10" s="667"/>
      <c r="O10" s="1262" t="str">
        <f>IF(IstPub_ch="",IF(IstPub="","",IstPub),IstPub_ch)</f>
        <v>http://bptr.lenreg.ru</v>
      </c>
      <c r="P10" s="1263"/>
      <c r="Q10" s="1263"/>
      <c r="R10" s="1263"/>
      <c r="S10" s="1263"/>
      <c r="T10" s="1264"/>
      <c r="U10" s="668"/>
      <c r="Y10" s="1014"/>
      <c r="Z10" s="506"/>
      <c r="AA10" s="506"/>
      <c r="AB10" s="506"/>
      <c r="AC10" s="506"/>
    </row>
    <row r="11" spans="1:29" s="614" customFormat="1" ht="18.75" hidden="1">
      <c r="A11" s="615"/>
      <c r="B11" s="615"/>
      <c r="C11" s="615"/>
      <c r="D11" s="615"/>
      <c r="E11" s="615"/>
      <c r="F11" s="615"/>
      <c r="G11" s="615"/>
      <c r="H11" s="615"/>
      <c r="L11" s="753"/>
      <c r="M11" s="751"/>
      <c r="O11" s="750"/>
      <c r="P11" s="750"/>
      <c r="Q11" s="772" t="s">
        <v>722</v>
      </c>
      <c r="R11" s="772" t="s">
        <v>723</v>
      </c>
      <c r="S11" s="750"/>
      <c r="T11" s="750"/>
      <c r="U11" s="668"/>
      <c r="Y11" s="774"/>
      <c r="Z11" s="615"/>
      <c r="AA11" s="615"/>
      <c r="AB11" s="615"/>
      <c r="AC11" s="615"/>
    </row>
    <row r="12" spans="1:29" s="492" customFormat="1" ht="11.25" hidden="1">
      <c r="A12" s="506"/>
      <c r="B12" s="506"/>
      <c r="C12" s="506"/>
      <c r="D12" s="506"/>
      <c r="E12" s="506"/>
      <c r="F12" s="506"/>
      <c r="G12" s="506"/>
      <c r="H12" s="506"/>
      <c r="L12" s="1228"/>
      <c r="M12" s="1228"/>
      <c r="N12" s="489"/>
      <c r="O12" s="768"/>
      <c r="P12" s="768"/>
      <c r="Q12" s="768"/>
      <c r="R12" s="768"/>
      <c r="S12" s="768"/>
      <c r="T12" s="768"/>
      <c r="U12" s="487"/>
      <c r="V12" s="504" t="s">
        <v>373</v>
      </c>
      <c r="Y12" s="1014"/>
      <c r="Z12" s="506"/>
      <c r="AA12" s="506"/>
      <c r="AB12" s="506"/>
      <c r="AC12" s="506"/>
    </row>
    <row r="13" spans="1:29" ht="15" customHeight="1">
      <c r="J13" s="482"/>
      <c r="K13" s="482"/>
      <c r="L13" s="478"/>
      <c r="M13" s="478"/>
      <c r="N13" s="478"/>
      <c r="O13" s="600"/>
      <c r="P13" s="600"/>
      <c r="Q13" s="1258"/>
      <c r="R13" s="1258"/>
      <c r="S13" s="1258"/>
      <c r="T13" s="1258"/>
      <c r="U13" s="1258"/>
      <c r="V13" s="1258"/>
    </row>
    <row r="14" spans="1:29">
      <c r="J14" s="482"/>
      <c r="K14" s="482"/>
      <c r="L14" s="1161" t="s">
        <v>454</v>
      </c>
      <c r="M14" s="1161"/>
      <c r="N14" s="1161"/>
      <c r="O14" s="1161"/>
      <c r="P14" s="1161"/>
      <c r="Q14" s="1161"/>
      <c r="R14" s="1161"/>
      <c r="S14" s="1161"/>
      <c r="T14" s="1161"/>
      <c r="U14" s="1161"/>
      <c r="V14" s="1161"/>
      <c r="W14" s="1161"/>
      <c r="X14" s="1161" t="s">
        <v>455</v>
      </c>
    </row>
    <row r="15" spans="1:29" ht="14.25" customHeight="1">
      <c r="J15" s="482"/>
      <c r="K15" s="482"/>
      <c r="L15" s="1240" t="s">
        <v>92</v>
      </c>
      <c r="M15" s="1240" t="s">
        <v>627</v>
      </c>
      <c r="N15" s="535"/>
      <c r="O15" s="1240" t="s">
        <v>628</v>
      </c>
      <c r="P15" s="1279" t="s">
        <v>629</v>
      </c>
      <c r="Q15" s="1279" t="s">
        <v>642</v>
      </c>
      <c r="R15" s="1279"/>
      <c r="S15" s="1279"/>
      <c r="T15" s="1279"/>
      <c r="U15" s="1279"/>
      <c r="V15" s="1240" t="s">
        <v>341</v>
      </c>
      <c r="W15" s="1257" t="s">
        <v>275</v>
      </c>
      <c r="X15" s="1161"/>
    </row>
    <row r="16" spans="1:29" s="524" customFormat="1" ht="25.5" customHeight="1">
      <c r="A16" s="586"/>
      <c r="B16" s="586"/>
      <c r="C16" s="586"/>
      <c r="D16" s="586"/>
      <c r="E16" s="586"/>
      <c r="F16" s="586"/>
      <c r="G16" s="592"/>
      <c r="H16" s="592"/>
      <c r="I16" s="532"/>
      <c r="J16" s="530"/>
      <c r="K16" s="530"/>
      <c r="L16" s="1240"/>
      <c r="M16" s="1240"/>
      <c r="N16" s="535"/>
      <c r="O16" s="1240"/>
      <c r="P16" s="1279"/>
      <c r="Q16" s="1279" t="s">
        <v>680</v>
      </c>
      <c r="R16" s="1279"/>
      <c r="S16" s="1270" t="s">
        <v>655</v>
      </c>
      <c r="T16" s="1270"/>
      <c r="U16" s="1270"/>
      <c r="V16" s="1240"/>
      <c r="W16" s="1257"/>
      <c r="X16" s="1161"/>
      <c r="Y16" s="1009"/>
      <c r="Z16" s="586"/>
      <c r="AA16" s="586"/>
      <c r="AB16" s="586"/>
      <c r="AC16" s="586"/>
    </row>
    <row r="17" spans="1:29" ht="14.25" customHeight="1">
      <c r="J17" s="482"/>
      <c r="K17" s="482"/>
      <c r="L17" s="1240"/>
      <c r="M17" s="1240"/>
      <c r="N17" s="535"/>
      <c r="O17" s="1240"/>
      <c r="P17" s="1279"/>
      <c r="Q17" s="535" t="s">
        <v>678</v>
      </c>
      <c r="R17" s="535" t="s">
        <v>679</v>
      </c>
      <c r="S17" s="537" t="s">
        <v>274</v>
      </c>
      <c r="T17" s="1267" t="s">
        <v>273</v>
      </c>
      <c r="U17" s="1267"/>
      <c r="V17" s="1240"/>
      <c r="W17" s="1257"/>
      <c r="X17" s="1161"/>
    </row>
    <row r="18" spans="1:29">
      <c r="J18" s="482"/>
      <c r="K18" s="490">
        <v>1</v>
      </c>
      <c r="L18" s="479" t="s">
        <v>93</v>
      </c>
      <c r="M18" s="479" t="s">
        <v>49</v>
      </c>
      <c r="N18" s="497" t="s">
        <v>49</v>
      </c>
      <c r="O18" s="488">
        <f t="shared" ref="O18:T18" ca="1" si="0">OFFSET(O18,0,-1)+1</f>
        <v>3</v>
      </c>
      <c r="P18" s="488">
        <f t="shared" ca="1" si="0"/>
        <v>4</v>
      </c>
      <c r="Q18" s="488">
        <f t="shared" ca="1" si="0"/>
        <v>5</v>
      </c>
      <c r="R18" s="488">
        <f t="shared" ca="1" si="0"/>
        <v>6</v>
      </c>
      <c r="S18" s="488">
        <f t="shared" ca="1" si="0"/>
        <v>7</v>
      </c>
      <c r="T18" s="1272">
        <f t="shared" ca="1" si="0"/>
        <v>8</v>
      </c>
      <c r="U18" s="1272"/>
      <c r="V18" s="488">
        <f ca="1">OFFSET(V18,0,-2)+1</f>
        <v>9</v>
      </c>
      <c r="W18" s="524"/>
      <c r="X18" s="488">
        <f ca="1">OFFSET(X18,0,-2)+1</f>
        <v>10</v>
      </c>
    </row>
    <row r="19" spans="1:29" ht="22.5">
      <c r="A19" s="1213">
        <v>1</v>
      </c>
      <c r="B19" s="981"/>
      <c r="C19" s="981"/>
      <c r="D19" s="981"/>
      <c r="E19" s="981"/>
      <c r="F19" s="981"/>
      <c r="G19" s="982"/>
      <c r="H19" s="982"/>
      <c r="I19" s="984"/>
      <c r="J19" s="976"/>
      <c r="K19" s="976"/>
      <c r="L19" s="594">
        <f>mergeValue(A19)</f>
        <v>1</v>
      </c>
      <c r="M19" s="642" t="s">
        <v>20</v>
      </c>
      <c r="N19" s="581"/>
      <c r="O19" s="1259"/>
      <c r="P19" s="1259"/>
      <c r="Q19" s="1259"/>
      <c r="R19" s="1259"/>
      <c r="S19" s="1259"/>
      <c r="T19" s="1259"/>
      <c r="U19" s="1259"/>
      <c r="V19" s="1259"/>
      <c r="W19" s="1259"/>
      <c r="X19" s="582" t="s">
        <v>476</v>
      </c>
    </row>
    <row r="20" spans="1:29" ht="22.5">
      <c r="A20" s="1213"/>
      <c r="B20" s="1213">
        <v>1</v>
      </c>
      <c r="C20" s="981"/>
      <c r="D20" s="981"/>
      <c r="E20" s="981"/>
      <c r="F20" s="981"/>
      <c r="G20" s="986"/>
      <c r="H20" s="983"/>
      <c r="I20" s="988"/>
      <c r="J20" s="973"/>
      <c r="K20" s="972"/>
      <c r="L20" s="594" t="str">
        <f>mergeValue(A20) &amp;"."&amp; mergeValue(B20)</f>
        <v>1.1</v>
      </c>
      <c r="M20" s="547" t="s">
        <v>16</v>
      </c>
      <c r="N20" s="581"/>
      <c r="O20" s="1259"/>
      <c r="P20" s="1259"/>
      <c r="Q20" s="1259"/>
      <c r="R20" s="1259"/>
      <c r="S20" s="1259"/>
      <c r="T20" s="1259"/>
      <c r="U20" s="1259"/>
      <c r="V20" s="1259"/>
      <c r="W20" s="1259"/>
      <c r="X20" s="582" t="s">
        <v>477</v>
      </c>
    </row>
    <row r="21" spans="1:29" ht="22.5">
      <c r="A21" s="1213"/>
      <c r="B21" s="1213"/>
      <c r="C21" s="1213">
        <v>1</v>
      </c>
      <c r="D21" s="981"/>
      <c r="E21" s="981"/>
      <c r="F21" s="981"/>
      <c r="G21" s="986"/>
      <c r="H21" s="983"/>
      <c r="I21" s="989"/>
      <c r="J21" s="973"/>
      <c r="K21" s="972"/>
      <c r="L21" s="594" t="str">
        <f>mergeValue(A21) &amp;"."&amp; mergeValue(B21)&amp;"."&amp; mergeValue(C21)</f>
        <v>1.1.1</v>
      </c>
      <c r="M21" s="548" t="s">
        <v>7</v>
      </c>
      <c r="N21" s="581"/>
      <c r="O21" s="1259"/>
      <c r="P21" s="1259"/>
      <c r="Q21" s="1259"/>
      <c r="R21" s="1259"/>
      <c r="S21" s="1259"/>
      <c r="T21" s="1259"/>
      <c r="U21" s="1259"/>
      <c r="V21" s="1259"/>
      <c r="W21" s="1259"/>
      <c r="X21" s="582" t="s">
        <v>634</v>
      </c>
    </row>
    <row r="22" spans="1:29">
      <c r="A22" s="1213"/>
      <c r="B22" s="1213"/>
      <c r="C22" s="1213"/>
      <c r="D22" s="1213">
        <v>1</v>
      </c>
      <c r="E22" s="981"/>
      <c r="F22" s="981"/>
      <c r="G22" s="986"/>
      <c r="H22" s="983"/>
      <c r="I22" s="989"/>
      <c r="J22" s="987"/>
      <c r="K22" s="972"/>
      <c r="L22" s="594" t="str">
        <f>mergeValue(A22) &amp;"."&amp; mergeValue(B22)&amp;"."&amp; mergeValue(C22)&amp;"."&amp; mergeValue(D22)</f>
        <v>1.1.1.1</v>
      </c>
      <c r="M22" s="549" t="s">
        <v>22</v>
      </c>
      <c r="N22" s="581"/>
      <c r="O22" s="1259"/>
      <c r="P22" s="1259"/>
      <c r="Q22" s="1259"/>
      <c r="R22" s="1259"/>
      <c r="S22" s="1259"/>
      <c r="T22" s="1259"/>
      <c r="U22" s="1259"/>
      <c r="V22" s="1259"/>
      <c r="W22" s="1259"/>
      <c r="X22" s="1021" t="s">
        <v>688</v>
      </c>
    </row>
    <row r="23" spans="1:29" ht="42.95" customHeight="1">
      <c r="A23" s="1213"/>
      <c r="B23" s="1213"/>
      <c r="C23" s="1213"/>
      <c r="D23" s="1213"/>
      <c r="E23" s="981">
        <v>1</v>
      </c>
      <c r="F23" s="981"/>
      <c r="G23" s="986"/>
      <c r="H23" s="983"/>
      <c r="I23" s="989"/>
      <c r="J23" s="987"/>
      <c r="K23" s="977"/>
      <c r="L23" s="594" t="str">
        <f>mergeValue(A23) &amp;"."&amp; mergeValue(B23)&amp;"."&amp; mergeValue(C23)&amp;"."&amp; mergeValue(D23)&amp;"."&amp; mergeValue(E23)</f>
        <v>1.1.1.1.1</v>
      </c>
      <c r="M23" s="1073"/>
      <c r="N23" s="543"/>
      <c r="O23" s="1075"/>
      <c r="P23" s="1076"/>
      <c r="Q23" s="672"/>
      <c r="R23" s="672"/>
      <c r="S23" s="1100"/>
      <c r="T23" s="651" t="s">
        <v>85</v>
      </c>
      <c r="U23" s="1098"/>
      <c r="V23" s="775" t="s">
        <v>85</v>
      </c>
      <c r="W23" s="840"/>
      <c r="X23" s="1230" t="s">
        <v>689</v>
      </c>
      <c r="Y23" s="1009" t="str">
        <f>strCheckDateTwo(N23:W23)</f>
        <v/>
      </c>
    </row>
    <row r="24" spans="1:29" hidden="1">
      <c r="A24" s="1213"/>
      <c r="B24" s="1213"/>
      <c r="C24" s="1213"/>
      <c r="D24" s="1213"/>
      <c r="E24" s="981"/>
      <c r="F24" s="981"/>
      <c r="G24" s="986"/>
      <c r="H24" s="983"/>
      <c r="I24" s="989"/>
      <c r="J24" s="987"/>
      <c r="K24" s="977"/>
      <c r="L24" s="632"/>
      <c r="M24" s="562"/>
      <c r="N24" s="647"/>
      <c r="O24" s="647"/>
      <c r="P24" s="647"/>
      <c r="Q24" s="647"/>
      <c r="R24" s="585" t="str">
        <f>S23 &amp; "-" &amp; U23</f>
        <v>-</v>
      </c>
      <c r="S24" s="513"/>
      <c r="T24" s="587"/>
      <c r="U24" s="513"/>
      <c r="V24" s="647"/>
      <c r="W24" s="839"/>
      <c r="X24" s="1231"/>
    </row>
    <row r="25" spans="1:29" ht="15" customHeight="1">
      <c r="A25" s="1213"/>
      <c r="B25" s="1213"/>
      <c r="C25" s="1213"/>
      <c r="D25" s="1213"/>
      <c r="E25" s="981"/>
      <c r="F25" s="981"/>
      <c r="G25" s="986"/>
      <c r="H25" s="983"/>
      <c r="I25" s="989"/>
      <c r="J25" s="987"/>
      <c r="K25" s="977"/>
      <c r="L25" s="539"/>
      <c r="M25" s="552" t="s">
        <v>5</v>
      </c>
      <c r="N25" s="550"/>
      <c r="O25" s="546"/>
      <c r="P25" s="546"/>
      <c r="Q25" s="546"/>
      <c r="R25" s="546"/>
      <c r="S25" s="574"/>
      <c r="T25" s="565"/>
      <c r="U25" s="564"/>
      <c r="V25" s="550"/>
      <c r="W25" s="550"/>
      <c r="X25" s="1232"/>
    </row>
    <row r="26" spans="1:29" s="476" customFormat="1" ht="15" customHeight="1">
      <c r="A26" s="1213"/>
      <c r="B26" s="1213"/>
      <c r="C26" s="1213"/>
      <c r="D26" s="985"/>
      <c r="E26" s="985"/>
      <c r="F26" s="985"/>
      <c r="G26" s="986"/>
      <c r="H26" s="985"/>
      <c r="I26" s="989"/>
      <c r="J26" s="975"/>
      <c r="K26" s="979"/>
      <c r="L26" s="539"/>
      <c r="M26" s="551" t="s">
        <v>17</v>
      </c>
      <c r="N26" s="550"/>
      <c r="O26" s="546"/>
      <c r="P26" s="546"/>
      <c r="Q26" s="546"/>
      <c r="R26" s="546"/>
      <c r="S26" s="574"/>
      <c r="T26" s="565"/>
      <c r="U26" s="564"/>
      <c r="V26" s="550"/>
      <c r="W26" s="565"/>
      <c r="X26" s="1005"/>
      <c r="Y26" s="1078"/>
      <c r="Z26" s="502"/>
      <c r="AA26" s="502"/>
      <c r="AB26" s="502"/>
      <c r="AC26" s="502"/>
    </row>
    <row r="27" spans="1:29" s="476" customFormat="1" ht="15" customHeight="1">
      <c r="A27" s="1213"/>
      <c r="B27" s="1213"/>
      <c r="C27" s="985"/>
      <c r="D27" s="985"/>
      <c r="E27" s="985"/>
      <c r="F27" s="985"/>
      <c r="G27" s="986"/>
      <c r="H27" s="985"/>
      <c r="I27" s="980"/>
      <c r="J27" s="975"/>
      <c r="K27" s="979"/>
      <c r="L27" s="539"/>
      <c r="M27" s="550" t="s">
        <v>18</v>
      </c>
      <c r="N27" s="550"/>
      <c r="O27" s="546"/>
      <c r="P27" s="546"/>
      <c r="Q27" s="546"/>
      <c r="R27" s="546"/>
      <c r="S27" s="574"/>
      <c r="T27" s="565"/>
      <c r="U27" s="564"/>
      <c r="V27" s="550"/>
      <c r="W27" s="565"/>
      <c r="X27" s="561"/>
      <c r="Y27" s="1078"/>
      <c r="Z27" s="502"/>
      <c r="AA27" s="502"/>
      <c r="AB27" s="502"/>
      <c r="AC27" s="502"/>
    </row>
    <row r="28" spans="1:29" s="476" customFormat="1" ht="15" customHeight="1">
      <c r="A28" s="1213"/>
      <c r="B28" s="985"/>
      <c r="C28" s="985"/>
      <c r="D28" s="985"/>
      <c r="E28" s="985"/>
      <c r="F28" s="985"/>
      <c r="G28" s="986"/>
      <c r="H28" s="985"/>
      <c r="I28" s="980"/>
      <c r="J28" s="975"/>
      <c r="K28" s="979"/>
      <c r="L28" s="539"/>
      <c r="M28" s="559" t="s">
        <v>19</v>
      </c>
      <c r="N28" s="550"/>
      <c r="O28" s="546"/>
      <c r="P28" s="546"/>
      <c r="Q28" s="546"/>
      <c r="R28" s="546"/>
      <c r="S28" s="574"/>
      <c r="T28" s="565"/>
      <c r="U28" s="564"/>
      <c r="V28" s="550"/>
      <c r="W28" s="565"/>
      <c r="X28" s="561"/>
      <c r="Y28" s="1078"/>
      <c r="Z28" s="502"/>
      <c r="AA28" s="502"/>
      <c r="AB28" s="502"/>
      <c r="AC28" s="502"/>
    </row>
    <row r="29" spans="1:29" s="476" customFormat="1" ht="15" customHeight="1">
      <c r="A29" s="971"/>
      <c r="B29" s="971"/>
      <c r="C29" s="971"/>
      <c r="D29" s="971"/>
      <c r="E29" s="971"/>
      <c r="F29" s="971"/>
      <c r="G29" s="978"/>
      <c r="H29" s="979"/>
      <c r="I29" s="974"/>
      <c r="J29" s="975"/>
      <c r="K29" s="971"/>
      <c r="L29" s="539"/>
      <c r="M29" s="566" t="s">
        <v>309</v>
      </c>
      <c r="N29" s="550"/>
      <c r="O29" s="546"/>
      <c r="P29" s="546"/>
      <c r="Q29" s="546"/>
      <c r="R29" s="546"/>
      <c r="S29" s="574"/>
      <c r="T29" s="565"/>
      <c r="U29" s="564"/>
      <c r="V29" s="550"/>
      <c r="W29" s="565"/>
      <c r="X29" s="561"/>
      <c r="Y29" s="1078"/>
      <c r="Z29" s="502"/>
      <c r="AA29" s="502"/>
      <c r="AB29" s="502"/>
      <c r="AC29" s="502"/>
    </row>
    <row r="30" spans="1:29" ht="3" customHeight="1"/>
    <row r="31" spans="1:29" ht="96" customHeight="1">
      <c r="L31" s="1">
        <v>1</v>
      </c>
      <c r="M31" s="1206" t="s">
        <v>690</v>
      </c>
      <c r="N31" s="1206"/>
      <c r="O31" s="1206"/>
      <c r="P31" s="1206"/>
      <c r="Q31" s="1206"/>
      <c r="R31" s="1206"/>
      <c r="S31" s="1206"/>
      <c r="T31" s="1206"/>
      <c r="U31" s="1206"/>
      <c r="V31" s="1206"/>
      <c r="W31" s="1206"/>
      <c r="X31" s="1206"/>
      <c r="Y31" s="1099"/>
      <c r="Z31" s="517"/>
      <c r="AA31" s="517"/>
      <c r="AB31" s="517"/>
      <c r="AC31" s="517"/>
    </row>
    <row r="32" spans="1:29">
      <c r="M32" s="516"/>
      <c r="N32" s="516"/>
      <c r="O32" s="516"/>
      <c r="P32" s="516"/>
      <c r="Q32" s="516"/>
      <c r="R32" s="516"/>
      <c r="S32" s="516"/>
      <c r="T32" s="516"/>
      <c r="U32" s="516"/>
      <c r="V32" s="516"/>
      <c r="W32" s="516"/>
      <c r="X32" s="516"/>
      <c r="Y32" s="1015"/>
      <c r="Z32" s="507"/>
      <c r="AA32" s="507"/>
      <c r="AB32" s="507"/>
      <c r="AC32" s="507"/>
    </row>
  </sheetData>
  <sheetProtection password="FA9C" sheet="1" objects="1" scenarios="1" formatColumns="0" formatRows="0"/>
  <dataConsolidate/>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sheetPr codeName="List05_11">
    <tabColor theme="0" tint="-0.249977111117893"/>
  </sheetPr>
  <dimension ref="A1:T21"/>
  <sheetViews>
    <sheetView showGridLines="0" topLeftCell="E1" zoomScale="80" zoomScaleNormal="80" workbookViewId="0">
      <selection activeCell="F2" sqref="F2:H2"/>
    </sheetView>
  </sheetViews>
  <sheetFormatPr defaultColWidth="10.5703125" defaultRowHeight="14.25"/>
  <cols>
    <col min="1" max="1" width="3.7109375" style="214"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4" t="s">
        <v>210</v>
      </c>
    </row>
    <row r="2" spans="1:20" ht="22.5">
      <c r="F2" s="1207" t="s">
        <v>491</v>
      </c>
      <c r="G2" s="1208"/>
      <c r="H2" s="1209"/>
      <c r="I2" s="435"/>
    </row>
    <row r="3" spans="1:20" ht="3" customHeight="1"/>
    <row r="4" spans="1:20" s="190" customFormat="1" ht="11.25">
      <c r="A4" s="213"/>
      <c r="B4" s="213"/>
      <c r="C4" s="213"/>
      <c r="D4" s="213"/>
      <c r="F4" s="1161" t="s">
        <v>454</v>
      </c>
      <c r="G4" s="1161"/>
      <c r="H4" s="1161"/>
      <c r="I4" s="1210" t="s">
        <v>455</v>
      </c>
      <c r="J4" s="213"/>
      <c r="K4" s="213"/>
      <c r="L4" s="213"/>
      <c r="M4" s="213"/>
      <c r="N4" s="213"/>
      <c r="O4" s="213"/>
      <c r="P4" s="213"/>
      <c r="Q4" s="213"/>
      <c r="R4" s="213"/>
      <c r="S4" s="213"/>
      <c r="T4" s="213"/>
    </row>
    <row r="5" spans="1:20" s="190" customFormat="1" ht="11.25" customHeight="1">
      <c r="A5" s="213"/>
      <c r="B5" s="213"/>
      <c r="C5" s="213"/>
      <c r="D5" s="213"/>
      <c r="F5" s="318" t="s">
        <v>92</v>
      </c>
      <c r="G5" s="336" t="s">
        <v>457</v>
      </c>
      <c r="H5" s="317" t="s">
        <v>442</v>
      </c>
      <c r="I5" s="1210"/>
      <c r="J5" s="213"/>
      <c r="K5" s="213"/>
      <c r="L5" s="213"/>
      <c r="M5" s="213"/>
      <c r="N5" s="213"/>
      <c r="O5" s="213"/>
      <c r="P5" s="213"/>
      <c r="Q5" s="213"/>
      <c r="R5" s="213"/>
      <c r="S5" s="213"/>
      <c r="T5" s="213"/>
    </row>
    <row r="6" spans="1:20" s="190" customFormat="1" ht="12" customHeight="1">
      <c r="A6" s="213"/>
      <c r="B6" s="213"/>
      <c r="C6" s="213"/>
      <c r="D6" s="213"/>
      <c r="F6" s="319" t="s">
        <v>93</v>
      </c>
      <c r="G6" s="321">
        <v>2</v>
      </c>
      <c r="H6" s="322">
        <v>3</v>
      </c>
      <c r="I6" s="320">
        <v>4</v>
      </c>
      <c r="J6" s="213">
        <v>4</v>
      </c>
      <c r="K6" s="213"/>
      <c r="L6" s="213"/>
      <c r="M6" s="213"/>
      <c r="N6" s="213"/>
      <c r="O6" s="213"/>
      <c r="P6" s="213"/>
      <c r="Q6" s="213"/>
      <c r="R6" s="213"/>
      <c r="S6" s="213"/>
      <c r="T6" s="213"/>
    </row>
    <row r="7" spans="1:20" s="190" customFormat="1" ht="18.75">
      <c r="A7" s="213"/>
      <c r="B7" s="213"/>
      <c r="C7" s="213"/>
      <c r="D7" s="213"/>
      <c r="F7" s="334">
        <v>1</v>
      </c>
      <c r="G7" s="416" t="s">
        <v>492</v>
      </c>
      <c r="H7" s="316" t="str">
        <f>IF(dateCh="","",dateCh)</f>
        <v>20.12.2021</v>
      </c>
      <c r="I7" s="196" t="s">
        <v>493</v>
      </c>
      <c r="J7" s="333"/>
      <c r="K7" s="213"/>
      <c r="L7" s="213"/>
      <c r="M7" s="213"/>
      <c r="N7" s="213"/>
      <c r="O7" s="213"/>
      <c r="P7" s="213"/>
      <c r="Q7" s="213"/>
      <c r="R7" s="213"/>
      <c r="S7" s="213"/>
      <c r="T7" s="213"/>
    </row>
    <row r="8" spans="1:20" s="190" customFormat="1" ht="45">
      <c r="A8" s="1211">
        <v>1</v>
      </c>
      <c r="B8" s="213"/>
      <c r="C8" s="213"/>
      <c r="D8" s="213"/>
      <c r="F8" s="334" t="str">
        <f>"2." &amp;mergeValue(A8)</f>
        <v>2.1</v>
      </c>
      <c r="G8" s="416" t="s">
        <v>494</v>
      </c>
      <c r="H8" s="316" t="str">
        <f>IF('Перечень тарифов'!R21="","наименование отсутствует","" &amp; 'Перечень тарифов'!R21 &amp; "")</f>
        <v>наименование отсутствует</v>
      </c>
      <c r="I8" s="196" t="s">
        <v>591</v>
      </c>
      <c r="J8" s="333"/>
      <c r="K8" s="213"/>
      <c r="L8" s="213"/>
      <c r="M8" s="213"/>
      <c r="N8" s="213"/>
      <c r="O8" s="213"/>
      <c r="P8" s="213"/>
      <c r="Q8" s="213"/>
      <c r="R8" s="213"/>
      <c r="S8" s="213"/>
      <c r="T8" s="213"/>
    </row>
    <row r="9" spans="1:20" s="190" customFormat="1" ht="22.5">
      <c r="A9" s="1211"/>
      <c r="B9" s="213"/>
      <c r="C9" s="213"/>
      <c r="D9" s="213"/>
      <c r="F9" s="334" t="str">
        <f>"3." &amp;mergeValue(A9)</f>
        <v>3.1</v>
      </c>
      <c r="G9" s="416" t="s">
        <v>495</v>
      </c>
      <c r="H9" s="316"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196" t="s">
        <v>589</v>
      </c>
      <c r="J9" s="333"/>
      <c r="K9" s="213"/>
      <c r="L9" s="213"/>
      <c r="M9" s="213"/>
      <c r="N9" s="213"/>
      <c r="O9" s="213"/>
      <c r="P9" s="213"/>
      <c r="Q9" s="213"/>
      <c r="R9" s="213"/>
      <c r="S9" s="213"/>
      <c r="T9" s="213"/>
    </row>
    <row r="10" spans="1:20" s="190" customFormat="1" ht="22.5">
      <c r="A10" s="1211"/>
      <c r="B10" s="213"/>
      <c r="C10" s="213"/>
      <c r="D10" s="213"/>
      <c r="F10" s="334" t="str">
        <f>"4."&amp;mergeValue(A10)</f>
        <v>4.1</v>
      </c>
      <c r="G10" s="416" t="s">
        <v>496</v>
      </c>
      <c r="H10" s="317" t="s">
        <v>458</v>
      </c>
      <c r="I10" s="196"/>
      <c r="J10" s="333"/>
      <c r="K10" s="213"/>
      <c r="L10" s="213"/>
      <c r="M10" s="213"/>
      <c r="N10" s="213"/>
      <c r="O10" s="213"/>
      <c r="P10" s="213"/>
      <c r="Q10" s="213"/>
      <c r="R10" s="213"/>
      <c r="S10" s="213"/>
      <c r="T10" s="213"/>
    </row>
    <row r="11" spans="1:20" s="190" customFormat="1" ht="18.75">
      <c r="A11" s="1211"/>
      <c r="B11" s="1211">
        <v>1</v>
      </c>
      <c r="C11" s="440"/>
      <c r="D11" s="440"/>
      <c r="F11" s="334" t="str">
        <f>"4."&amp;mergeValue(A11) &amp;"."&amp;mergeValue(B11)</f>
        <v>4.1.1</v>
      </c>
      <c r="G11" s="323" t="s">
        <v>593</v>
      </c>
      <c r="H11" s="316" t="str">
        <f>IF(region_name="","",region_name)</f>
        <v>Ленинградская область</v>
      </c>
      <c r="I11" s="196" t="s">
        <v>499</v>
      </c>
      <c r="J11" s="333"/>
      <c r="K11" s="213"/>
      <c r="L11" s="213"/>
      <c r="M11" s="213"/>
      <c r="N11" s="213"/>
      <c r="O11" s="213"/>
      <c r="P11" s="213"/>
      <c r="Q11" s="213"/>
      <c r="R11" s="213"/>
      <c r="S11" s="213"/>
      <c r="T11" s="213"/>
    </row>
    <row r="12" spans="1:20" s="190" customFormat="1" ht="22.5">
      <c r="A12" s="1211"/>
      <c r="B12" s="1211"/>
      <c r="C12" s="1211">
        <v>1</v>
      </c>
      <c r="D12" s="440"/>
      <c r="F12" s="334" t="str">
        <f>"4."&amp;mergeValue(A12) &amp;"."&amp;mergeValue(B12)&amp;"."&amp;mergeValue(C12)</f>
        <v>4.1.1.1</v>
      </c>
      <c r="G12" s="340" t="s">
        <v>497</v>
      </c>
      <c r="H12" s="316" t="str">
        <f>IF(Территории!H13="","","" &amp; Территории!H13 &amp; "")</f>
        <v>Сланцевский муниципальный район</v>
      </c>
      <c r="I12" s="196" t="s">
        <v>500</v>
      </c>
      <c r="J12" s="333"/>
      <c r="K12" s="213"/>
      <c r="L12" s="213"/>
      <c r="M12" s="213"/>
      <c r="N12" s="213"/>
      <c r="O12" s="213"/>
      <c r="P12" s="213"/>
      <c r="Q12" s="213"/>
      <c r="R12" s="213"/>
      <c r="S12" s="213"/>
      <c r="T12" s="213"/>
    </row>
    <row r="13" spans="1:20" s="190" customFormat="1" ht="56.25">
      <c r="A13" s="1211"/>
      <c r="B13" s="1211"/>
      <c r="C13" s="1211"/>
      <c r="D13" s="440">
        <v>1</v>
      </c>
      <c r="F13" s="334" t="str">
        <f>"4."&amp;mergeValue(A13) &amp;"."&amp;mergeValue(B13)&amp;"."&amp;mergeValue(C13)&amp;"."&amp;mergeValue(D13)</f>
        <v>4.1.1.1.1</v>
      </c>
      <c r="G13" s="419" t="s">
        <v>498</v>
      </c>
      <c r="H13" s="316" t="str">
        <f>IF(Территории!R14="","","" &amp; Территории!R14 &amp; "")</f>
        <v>Сланцевское (41642101)</v>
      </c>
      <c r="I13" s="1107" t="s">
        <v>592</v>
      </c>
      <c r="J13" s="333"/>
      <c r="K13" s="213"/>
      <c r="L13" s="213"/>
      <c r="M13" s="213"/>
      <c r="N13" s="213"/>
      <c r="O13" s="213"/>
      <c r="P13" s="213"/>
      <c r="Q13" s="213"/>
      <c r="R13" s="213"/>
      <c r="S13" s="213"/>
      <c r="T13" s="213"/>
    </row>
    <row r="14" spans="1:20" s="1008" customFormat="1" ht="45">
      <c r="A14" s="1211">
        <v>2</v>
      </c>
      <c r="B14" s="1014"/>
      <c r="C14" s="1014"/>
      <c r="D14" s="1014"/>
      <c r="F14" s="1030" t="str">
        <f>"2." &amp;mergeValue(A14)</f>
        <v>2.2</v>
      </c>
      <c r="G14" s="816" t="s">
        <v>494</v>
      </c>
      <c r="H14" s="1111" t="str">
        <f>IF('Перечень тарифов'!R25="","наименование отсутствует","" &amp; 'Перечень тарифов'!R25 &amp; "")</f>
        <v>наименование отсутствует</v>
      </c>
      <c r="I14" s="817" t="s">
        <v>591</v>
      </c>
      <c r="J14" s="616"/>
      <c r="K14" s="1014"/>
      <c r="L14" s="1014"/>
      <c r="M14" s="1014"/>
      <c r="N14" s="1014"/>
      <c r="O14" s="1014"/>
      <c r="P14" s="1014"/>
      <c r="Q14" s="1014"/>
      <c r="R14" s="1014"/>
      <c r="S14" s="1014"/>
      <c r="T14" s="1014"/>
    </row>
    <row r="15" spans="1:20" s="1008" customFormat="1" ht="22.5">
      <c r="A15" s="1211"/>
      <c r="B15" s="1014"/>
      <c r="C15" s="1014"/>
      <c r="D15" s="1014"/>
      <c r="F15" s="1030" t="str">
        <f>"3." &amp;mergeValue(A15)</f>
        <v>3.2</v>
      </c>
      <c r="G15" s="816" t="s">
        <v>495</v>
      </c>
      <c r="H15"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15" s="817" t="s">
        <v>589</v>
      </c>
      <c r="J15" s="616"/>
      <c r="K15" s="1014"/>
      <c r="L15" s="1014"/>
      <c r="M15" s="1014"/>
      <c r="N15" s="1014"/>
      <c r="O15" s="1014"/>
      <c r="P15" s="1014"/>
      <c r="Q15" s="1014"/>
      <c r="R15" s="1014"/>
      <c r="S15" s="1014"/>
      <c r="T15" s="1014"/>
    </row>
    <row r="16" spans="1:20" s="1008" customFormat="1" ht="22.5">
      <c r="A16" s="1211"/>
      <c r="B16" s="1014"/>
      <c r="C16" s="1014"/>
      <c r="D16" s="1014"/>
      <c r="F16" s="1030" t="str">
        <f>"4."&amp;mergeValue(A16)</f>
        <v>4.2</v>
      </c>
      <c r="G16" s="816" t="s">
        <v>496</v>
      </c>
      <c r="H16" s="1116" t="s">
        <v>458</v>
      </c>
      <c r="I16" s="817"/>
      <c r="J16" s="616"/>
      <c r="K16" s="1014"/>
      <c r="L16" s="1014"/>
      <c r="M16" s="1014"/>
      <c r="N16" s="1014"/>
      <c r="O16" s="1014"/>
      <c r="P16" s="1014"/>
      <c r="Q16" s="1014"/>
      <c r="R16" s="1014"/>
      <c r="S16" s="1014"/>
      <c r="T16" s="1014"/>
    </row>
    <row r="17" spans="1:20" s="1008" customFormat="1" ht="18.75">
      <c r="A17" s="1211"/>
      <c r="B17" s="1211">
        <v>1</v>
      </c>
      <c r="C17" s="1106"/>
      <c r="D17" s="1106"/>
      <c r="F17" s="1030" t="str">
        <f>"4."&amp;mergeValue(A17) &amp;"."&amp;mergeValue(B17)</f>
        <v>4.2.1</v>
      </c>
      <c r="G17" s="831" t="s">
        <v>593</v>
      </c>
      <c r="H17" s="1111" t="str">
        <f>IF(region_name="","",region_name)</f>
        <v>Ленинградская область</v>
      </c>
      <c r="I17" s="817" t="s">
        <v>499</v>
      </c>
      <c r="J17" s="616"/>
      <c r="K17" s="1014"/>
      <c r="L17" s="1014"/>
      <c r="M17" s="1014"/>
      <c r="N17" s="1014"/>
      <c r="O17" s="1014"/>
      <c r="P17" s="1014"/>
      <c r="Q17" s="1014"/>
      <c r="R17" s="1014"/>
      <c r="S17" s="1014"/>
      <c r="T17" s="1014"/>
    </row>
    <row r="18" spans="1:20" s="1008" customFormat="1" ht="22.5">
      <c r="A18" s="1211"/>
      <c r="B18" s="1211"/>
      <c r="C18" s="1211">
        <v>1</v>
      </c>
      <c r="D18" s="1106"/>
      <c r="F18" s="1030" t="str">
        <f>"4."&amp;mergeValue(A18) &amp;"."&amp;mergeValue(B18)&amp;"."&amp;mergeValue(C18)</f>
        <v>4.2.1.1</v>
      </c>
      <c r="G18" s="818" t="s">
        <v>497</v>
      </c>
      <c r="H18" s="1111" t="str">
        <f>IF(Территории!H13="","","" &amp; Территории!H13 &amp; "")</f>
        <v>Сланцевский муниципальный район</v>
      </c>
      <c r="I18" s="817" t="s">
        <v>500</v>
      </c>
      <c r="J18" s="616"/>
      <c r="K18" s="1014"/>
      <c r="L18" s="1014"/>
      <c r="M18" s="1014"/>
      <c r="N18" s="1014"/>
      <c r="O18" s="1014"/>
      <c r="P18" s="1014"/>
      <c r="Q18" s="1014"/>
      <c r="R18" s="1014"/>
      <c r="S18" s="1014"/>
      <c r="T18" s="1014"/>
    </row>
    <row r="19" spans="1:20" s="1008" customFormat="1" ht="56.25">
      <c r="A19" s="1211"/>
      <c r="B19" s="1211"/>
      <c r="C19" s="1211"/>
      <c r="D19" s="1106">
        <v>1</v>
      </c>
      <c r="F19" s="1030" t="str">
        <f>"4."&amp;mergeValue(A19) &amp;"."&amp;mergeValue(B19)&amp;"."&amp;mergeValue(C19)&amp;"."&amp;mergeValue(D19)</f>
        <v>4.2.1.1.1</v>
      </c>
      <c r="G19" s="819" t="s">
        <v>498</v>
      </c>
      <c r="H19" s="1111" t="str">
        <f>IF(Территории!R14="","","" &amp; Территории!R14 &amp; "")</f>
        <v>Сланцевское (41642101)</v>
      </c>
      <c r="I19" s="1107" t="s">
        <v>592</v>
      </c>
      <c r="J19" s="616"/>
      <c r="K19" s="1014"/>
      <c r="L19" s="1014"/>
      <c r="M19" s="1014"/>
      <c r="N19" s="1014"/>
      <c r="O19" s="1014"/>
      <c r="P19" s="1014"/>
      <c r="Q19" s="1014"/>
      <c r="R19" s="1014"/>
      <c r="S19" s="1014"/>
      <c r="T19" s="1014"/>
    </row>
    <row r="20" spans="1:20" s="325" customFormat="1" ht="3" customHeight="1">
      <c r="A20" s="326"/>
      <c r="B20" s="326"/>
      <c r="C20" s="326"/>
      <c r="D20" s="326"/>
      <c r="F20" s="324"/>
      <c r="G20" s="417"/>
      <c r="H20" s="418"/>
      <c r="I20" s="225"/>
      <c r="J20" s="326"/>
      <c r="K20" s="326"/>
      <c r="L20" s="326"/>
      <c r="M20" s="326"/>
      <c r="N20" s="326"/>
      <c r="O20" s="326"/>
      <c r="P20" s="326"/>
      <c r="Q20" s="326"/>
      <c r="R20" s="326"/>
      <c r="S20" s="326"/>
      <c r="T20" s="326"/>
    </row>
    <row r="21" spans="1:20" s="325" customFormat="1" ht="15" customHeight="1">
      <c r="A21" s="326"/>
      <c r="B21" s="326"/>
      <c r="C21" s="326"/>
      <c r="D21" s="326"/>
      <c r="F21" s="324"/>
      <c r="G21" s="1206" t="s">
        <v>594</v>
      </c>
      <c r="H21" s="1206"/>
      <c r="I21" s="225"/>
      <c r="J21" s="326"/>
      <c r="K21" s="326"/>
      <c r="L21" s="326"/>
      <c r="M21" s="326"/>
      <c r="N21" s="326"/>
      <c r="O21" s="326"/>
      <c r="P21" s="326"/>
      <c r="Q21" s="326"/>
      <c r="R21" s="326"/>
      <c r="S21" s="326"/>
      <c r="T21" s="326"/>
    </row>
  </sheetData>
  <sheetProtection password="FA9C" sheet="1" objects="1" scenarios="1" formatColumns="0" formatRows="0"/>
  <mergeCells count="10">
    <mergeCell ref="G21:H21"/>
    <mergeCell ref="F2:H2"/>
    <mergeCell ref="F4:H4"/>
    <mergeCell ref="I4:I5"/>
    <mergeCell ref="A8:A13"/>
    <mergeCell ref="B11:B13"/>
    <mergeCell ref="C12:C13"/>
    <mergeCell ref="A14:A19"/>
    <mergeCell ref="B17:B19"/>
    <mergeCell ref="C18:C19"/>
  </mergeCells>
  <dataValidations count="1">
    <dataValidation type="textLength" operator="lessThanOrEqual" allowBlank="1" showInputMessage="1" showErrorMessage="1" errorTitle="Ошибка" error="Допускается ввод не более 900 символов!" sqref="I20:I21">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sheetPr codeName="List11">
    <tabColor rgb="FFEAEBEE"/>
    <pageSetUpPr fitToPage="1"/>
  </sheetPr>
  <dimension ref="A1:P21"/>
  <sheetViews>
    <sheetView showGridLines="0" topLeftCell="C4" zoomScale="80" zoomScaleNormal="80" workbookViewId="0">
      <selection activeCell="D5" sqref="D5:F5"/>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1"/>
    <col min="11" max="16384" width="10.5703125" style="36"/>
  </cols>
  <sheetData>
    <row r="1" spans="1:16" hidden="1">
      <c r="M1" s="411"/>
      <c r="N1" s="411"/>
      <c r="P1" s="411"/>
    </row>
    <row r="2" spans="1:16" hidden="1"/>
    <row r="3" spans="1:16" hidden="1"/>
    <row r="4" spans="1:16" ht="3" customHeight="1">
      <c r="C4" s="86"/>
      <c r="D4" s="37"/>
      <c r="E4" s="37"/>
      <c r="F4" s="38"/>
      <c r="G4" s="38"/>
    </row>
    <row r="5" spans="1:16" ht="22.5">
      <c r="C5" s="86"/>
      <c r="D5" s="1227" t="s">
        <v>731</v>
      </c>
      <c r="E5" s="1227"/>
      <c r="F5" s="1227"/>
      <c r="G5" s="437"/>
    </row>
    <row r="6" spans="1:16" ht="3" customHeight="1">
      <c r="C6" s="86"/>
      <c r="D6" s="37"/>
      <c r="E6" s="84"/>
      <c r="F6" s="83"/>
      <c r="G6" s="285"/>
    </row>
    <row r="7" spans="1:16">
      <c r="C7" s="86"/>
      <c r="D7" s="1240" t="s">
        <v>454</v>
      </c>
      <c r="E7" s="1240"/>
      <c r="F7" s="1240"/>
      <c r="G7" s="1286" t="s">
        <v>455</v>
      </c>
    </row>
    <row r="8" spans="1:16">
      <c r="C8" s="86"/>
      <c r="D8" s="103" t="s">
        <v>92</v>
      </c>
      <c r="E8" s="113" t="s">
        <v>457</v>
      </c>
      <c r="F8" s="113" t="s">
        <v>456</v>
      </c>
      <c r="G8" s="1286"/>
    </row>
    <row r="9" spans="1:16" ht="12" customHeight="1">
      <c r="C9" s="86"/>
      <c r="D9" s="42" t="s">
        <v>93</v>
      </c>
      <c r="E9" s="42" t="s">
        <v>49</v>
      </c>
      <c r="F9" s="42" t="s">
        <v>50</v>
      </c>
      <c r="G9" s="42" t="s">
        <v>51</v>
      </c>
    </row>
    <row r="10" spans="1:16" ht="22.5">
      <c r="A10" s="284"/>
      <c r="C10" s="86"/>
      <c r="D10" s="187">
        <v>1</v>
      </c>
      <c r="E10" s="293" t="s">
        <v>693</v>
      </c>
      <c r="F10" s="294" t="s">
        <v>458</v>
      </c>
      <c r="G10" s="196"/>
    </row>
    <row r="11" spans="1:16">
      <c r="A11" s="284"/>
      <c r="C11" s="86"/>
      <c r="D11" s="187" t="s">
        <v>295</v>
      </c>
      <c r="E11" s="286" t="s">
        <v>694</v>
      </c>
      <c r="F11" s="294" t="s">
        <v>458</v>
      </c>
      <c r="G11" s="196"/>
    </row>
    <row r="12" spans="1:16" ht="20.100000000000001" customHeight="1">
      <c r="A12" s="284"/>
      <c r="C12" s="86"/>
      <c r="D12" s="187" t="s">
        <v>8</v>
      </c>
      <c r="E12" s="288" t="s">
        <v>1887</v>
      </c>
      <c r="F12" s="1091" t="s">
        <v>1888</v>
      </c>
      <c r="G12" s="1230" t="s">
        <v>598</v>
      </c>
    </row>
    <row r="13" spans="1:16" ht="15" customHeight="1">
      <c r="A13" s="284"/>
      <c r="C13" s="86"/>
      <c r="D13" s="114"/>
      <c r="E13" s="300" t="s">
        <v>328</v>
      </c>
      <c r="F13" s="297"/>
      <c r="G13" s="1232"/>
    </row>
    <row r="14" spans="1:16">
      <c r="A14" s="284"/>
      <c r="C14" s="86"/>
      <c r="D14" s="187" t="s">
        <v>329</v>
      </c>
      <c r="E14" s="286" t="s">
        <v>695</v>
      </c>
      <c r="F14" s="294" t="s">
        <v>458</v>
      </c>
      <c r="G14" s="790"/>
    </row>
    <row r="15" spans="1:16" ht="42.95" customHeight="1">
      <c r="A15" s="284"/>
      <c r="C15" s="86"/>
      <c r="D15" s="187" t="s">
        <v>443</v>
      </c>
      <c r="E15" s="1122"/>
      <c r="F15" s="1123"/>
      <c r="G15" s="1230" t="s">
        <v>696</v>
      </c>
    </row>
    <row r="16" spans="1:16" s="800" customFormat="1" ht="15" customHeight="1">
      <c r="A16" s="804"/>
      <c r="B16" s="186"/>
      <c r="C16" s="687"/>
      <c r="D16" s="825"/>
      <c r="E16" s="828" t="s">
        <v>328</v>
      </c>
      <c r="F16" s="791"/>
      <c r="G16" s="1232"/>
      <c r="I16" s="830"/>
      <c r="J16" s="830"/>
    </row>
    <row r="17" spans="1:16" s="800" customFormat="1">
      <c r="A17" s="804"/>
      <c r="B17" s="186"/>
      <c r="C17" s="687"/>
      <c r="D17" s="187" t="s">
        <v>734</v>
      </c>
      <c r="E17" s="783" t="s">
        <v>736</v>
      </c>
      <c r="F17" s="294" t="s">
        <v>458</v>
      </c>
      <c r="G17" s="790"/>
      <c r="I17" s="830"/>
      <c r="J17" s="830"/>
    </row>
    <row r="18" spans="1:16" s="800" customFormat="1" ht="18.75" hidden="1">
      <c r="A18" s="804"/>
      <c r="B18" s="186"/>
      <c r="C18" s="687"/>
      <c r="D18" s="786" t="s">
        <v>735</v>
      </c>
      <c r="E18" s="785"/>
      <c r="F18" s="784"/>
      <c r="G18" s="799"/>
      <c r="H18" s="787"/>
      <c r="I18" s="830"/>
      <c r="J18" s="830"/>
    </row>
    <row r="19" spans="1:16" ht="15" customHeight="1">
      <c r="A19" s="284"/>
      <c r="C19" s="86"/>
      <c r="D19" s="114"/>
      <c r="E19" s="828" t="s">
        <v>328</v>
      </c>
      <c r="F19" s="791"/>
      <c r="G19" s="792"/>
    </row>
    <row r="20" spans="1:16" ht="3" customHeight="1"/>
    <row r="21" spans="1:16">
      <c r="D21" s="789" t="s">
        <v>732</v>
      </c>
      <c r="E21" s="788" t="s">
        <v>733</v>
      </c>
      <c r="F21" s="726"/>
      <c r="G21" s="726"/>
      <c r="H21" s="726"/>
      <c r="I21" s="726"/>
      <c r="J21" s="726"/>
      <c r="K21" s="726"/>
      <c r="L21" s="726"/>
      <c r="M21" s="726"/>
      <c r="N21" s="726"/>
      <c r="O21" s="726"/>
      <c r="P21" s="726"/>
    </row>
  </sheetData>
  <sheetProtection password="FA9C" sheet="1" objects="1" scenarios="1" formatColumns="0" formatRows="0"/>
  <dataConsolidate/>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hyperlinks>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d713aa1f-7c79-4732-b982-33c238dbbf28"/>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sheetPr codeName="List12">
    <tabColor rgb="FFEAEBEE"/>
  </sheetPr>
  <dimension ref="A1:L34"/>
  <sheetViews>
    <sheetView showGridLines="0" topLeftCell="C4" workbookViewId="0"/>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1"/>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27" t="s">
        <v>697</v>
      </c>
      <c r="E5" s="1227"/>
      <c r="F5" s="1227"/>
      <c r="G5" s="1227"/>
      <c r="H5" s="1227"/>
      <c r="I5" s="335"/>
    </row>
    <row r="6" spans="1:9" ht="3" customHeight="1">
      <c r="C6" s="86"/>
      <c r="D6" s="37"/>
      <c r="E6" s="84"/>
      <c r="F6" s="84"/>
      <c r="G6" s="84"/>
      <c r="H6" s="83"/>
      <c r="I6" s="285"/>
    </row>
    <row r="7" spans="1:9" ht="21" customHeight="1">
      <c r="C7" s="86"/>
      <c r="D7" s="1240" t="s">
        <v>454</v>
      </c>
      <c r="E7" s="1240"/>
      <c r="F7" s="1240"/>
      <c r="G7" s="1240"/>
      <c r="H7" s="1240"/>
      <c r="I7" s="1286" t="s">
        <v>455</v>
      </c>
    </row>
    <row r="8" spans="1:9" ht="21" customHeight="1">
      <c r="C8" s="86"/>
      <c r="D8" s="103" t="s">
        <v>92</v>
      </c>
      <c r="E8" s="113" t="s">
        <v>457</v>
      </c>
      <c r="F8" s="113"/>
      <c r="G8" s="113" t="s">
        <v>442</v>
      </c>
      <c r="H8" s="113" t="s">
        <v>456</v>
      </c>
      <c r="I8" s="1286"/>
    </row>
    <row r="9" spans="1:9" ht="12" customHeight="1">
      <c r="C9" s="86"/>
      <c r="D9" s="42" t="s">
        <v>93</v>
      </c>
      <c r="E9" s="42" t="s">
        <v>49</v>
      </c>
      <c r="F9" s="42"/>
      <c r="G9" s="42" t="s">
        <v>50</v>
      </c>
      <c r="H9" s="42" t="s">
        <v>51</v>
      </c>
      <c r="I9" s="42" t="s">
        <v>68</v>
      </c>
    </row>
    <row r="10" spans="1:9">
      <c r="A10" s="284"/>
      <c r="C10" s="86"/>
      <c r="D10" s="187">
        <v>1</v>
      </c>
      <c r="E10" s="1289" t="s">
        <v>459</v>
      </c>
      <c r="F10" s="1289"/>
      <c r="G10" s="1289"/>
      <c r="H10" s="1289"/>
      <c r="I10" s="306"/>
    </row>
    <row r="11" spans="1:9" ht="20.100000000000001" customHeight="1">
      <c r="A11" s="284"/>
      <c r="C11" s="86"/>
      <c r="D11" s="187" t="s">
        <v>295</v>
      </c>
      <c r="E11" s="286" t="s">
        <v>460</v>
      </c>
      <c r="F11" s="294"/>
      <c r="G11" s="431"/>
      <c r="H11" s="294" t="s">
        <v>458</v>
      </c>
      <c r="I11" s="196" t="s">
        <v>461</v>
      </c>
    </row>
    <row r="12" spans="1:9" ht="45">
      <c r="A12" s="284"/>
      <c r="C12" s="86"/>
      <c r="D12" s="187" t="s">
        <v>329</v>
      </c>
      <c r="E12" s="286" t="s">
        <v>462</v>
      </c>
      <c r="F12" s="294"/>
      <c r="G12" s="413"/>
      <c r="H12" s="313"/>
      <c r="I12" s="414" t="s">
        <v>698</v>
      </c>
    </row>
    <row r="13" spans="1:9" ht="22.5">
      <c r="A13" s="284"/>
      <c r="B13" s="186">
        <v>3</v>
      </c>
      <c r="C13" s="86"/>
      <c r="D13" s="187">
        <v>2</v>
      </c>
      <c r="E13" s="351" t="s">
        <v>699</v>
      </c>
      <c r="F13" s="294"/>
      <c r="G13" s="294" t="s">
        <v>458</v>
      </c>
      <c r="H13" s="313"/>
      <c r="I13" s="415" t="s">
        <v>463</v>
      </c>
    </row>
    <row r="14" spans="1:9" ht="39" customHeight="1">
      <c r="A14" s="284"/>
      <c r="C14" s="86"/>
      <c r="D14" s="187">
        <v>3</v>
      </c>
      <c r="E14" s="1287" t="s">
        <v>700</v>
      </c>
      <c r="F14" s="1287"/>
      <c r="G14" s="1287"/>
      <c r="H14" s="1287"/>
      <c r="I14" s="412"/>
    </row>
    <row r="15" spans="1:9" ht="20.100000000000001" customHeight="1">
      <c r="A15" s="284"/>
      <c r="C15" s="86"/>
      <c r="D15" s="187" t="s">
        <v>444</v>
      </c>
      <c r="E15" s="295"/>
      <c r="F15" s="294"/>
      <c r="G15" s="294" t="s">
        <v>458</v>
      </c>
      <c r="H15" s="313"/>
      <c r="I15" s="1230" t="s">
        <v>701</v>
      </c>
    </row>
    <row r="16" spans="1:9" ht="15" customHeight="1">
      <c r="A16" s="284"/>
      <c r="C16" s="86"/>
      <c r="D16" s="114"/>
      <c r="E16" s="299" t="s">
        <v>328</v>
      </c>
      <c r="F16" s="300"/>
      <c r="G16" s="300"/>
      <c r="H16" s="297"/>
      <c r="I16" s="1232"/>
    </row>
    <row r="17" spans="1:12" ht="69" customHeight="1">
      <c r="A17" s="284"/>
      <c r="B17" s="186">
        <v>3</v>
      </c>
      <c r="C17" s="86"/>
      <c r="D17" s="187">
        <v>4</v>
      </c>
      <c r="E17" s="1287" t="s">
        <v>702</v>
      </c>
      <c r="F17" s="1287"/>
      <c r="G17" s="1287"/>
      <c r="H17" s="1287"/>
      <c r="I17" s="412"/>
    </row>
    <row r="18" spans="1:12" ht="20.100000000000001" customHeight="1">
      <c r="A18" s="284"/>
      <c r="C18" s="86"/>
      <c r="D18" s="187" t="s">
        <v>445</v>
      </c>
      <c r="E18" s="301" t="s">
        <v>464</v>
      </c>
      <c r="F18" s="294"/>
      <c r="G18" s="413"/>
      <c r="H18" s="294" t="s">
        <v>458</v>
      </c>
      <c r="I18" s="1230" t="s">
        <v>481</v>
      </c>
    </row>
    <row r="19" spans="1:12" ht="15" customHeight="1">
      <c r="A19" s="284"/>
      <c r="C19" s="86"/>
      <c r="D19" s="114"/>
      <c r="E19" s="299" t="s">
        <v>328</v>
      </c>
      <c r="F19" s="300"/>
      <c r="G19" s="300"/>
      <c r="H19" s="297"/>
      <c r="I19" s="1232"/>
    </row>
    <row r="20" spans="1:12" ht="30" customHeight="1">
      <c r="A20" s="284"/>
      <c r="B20" s="186">
        <v>3</v>
      </c>
      <c r="C20" s="86"/>
      <c r="D20" s="187">
        <v>5</v>
      </c>
      <c r="E20" s="1287" t="s">
        <v>703</v>
      </c>
      <c r="F20" s="1287"/>
      <c r="G20" s="1287"/>
      <c r="H20" s="1287"/>
      <c r="I20" s="412"/>
    </row>
    <row r="21" spans="1:12" ht="26.1" customHeight="1">
      <c r="A21" s="284"/>
      <c r="C21" s="86"/>
      <c r="D21" s="187" t="s">
        <v>446</v>
      </c>
      <c r="E21" s="1288" t="s">
        <v>704</v>
      </c>
      <c r="F21" s="1288"/>
      <c r="G21" s="1288"/>
      <c r="H21" s="1288"/>
      <c r="I21" s="412"/>
    </row>
    <row r="22" spans="1:12" ht="32.1" customHeight="1">
      <c r="A22" s="284"/>
      <c r="C22" s="86"/>
      <c r="D22" s="187" t="s">
        <v>447</v>
      </c>
      <c r="E22" s="302" t="s">
        <v>465</v>
      </c>
      <c r="F22" s="294"/>
      <c r="G22" s="413"/>
      <c r="H22" s="294" t="s">
        <v>458</v>
      </c>
      <c r="I22" s="1230" t="s">
        <v>705</v>
      </c>
    </row>
    <row r="23" spans="1:12" ht="15" customHeight="1">
      <c r="A23" s="284"/>
      <c r="C23" s="86"/>
      <c r="D23" s="114"/>
      <c r="E23" s="300" t="s">
        <v>328</v>
      </c>
      <c r="F23" s="296"/>
      <c r="G23" s="296"/>
      <c r="H23" s="297"/>
      <c r="I23" s="1232"/>
    </row>
    <row r="24" spans="1:12" ht="14.25" customHeight="1">
      <c r="A24" s="284"/>
      <c r="C24" s="86"/>
      <c r="D24" s="187" t="s">
        <v>448</v>
      </c>
      <c r="E24" s="1288" t="s">
        <v>706</v>
      </c>
      <c r="F24" s="1288"/>
      <c r="G24" s="1288"/>
      <c r="H24" s="1288"/>
      <c r="I24" s="412"/>
    </row>
    <row r="25" spans="1:12" ht="54.95" customHeight="1">
      <c r="A25" s="284"/>
      <c r="C25" s="86"/>
      <c r="D25" s="187" t="s">
        <v>449</v>
      </c>
      <c r="E25" s="302" t="s">
        <v>467</v>
      </c>
      <c r="F25" s="294"/>
      <c r="G25" s="413"/>
      <c r="H25" s="294" t="s">
        <v>458</v>
      </c>
      <c r="I25" s="1212" t="s">
        <v>599</v>
      </c>
    </row>
    <row r="26" spans="1:12" ht="15" customHeight="1">
      <c r="A26" s="284"/>
      <c r="C26" s="86"/>
      <c r="D26" s="114"/>
      <c r="E26" s="300" t="s">
        <v>328</v>
      </c>
      <c r="F26" s="296"/>
      <c r="G26" s="296"/>
      <c r="H26" s="297"/>
      <c r="I26" s="1212"/>
    </row>
    <row r="27" spans="1:12" ht="26.1" customHeight="1">
      <c r="A27" s="284"/>
      <c r="C27" s="86"/>
      <c r="D27" s="187" t="s">
        <v>450</v>
      </c>
      <c r="E27" s="1288" t="s">
        <v>707</v>
      </c>
      <c r="F27" s="1288"/>
      <c r="G27" s="1288"/>
      <c r="H27" s="1288"/>
      <c r="I27" s="412"/>
    </row>
    <row r="28" spans="1:12" ht="32.1" customHeight="1">
      <c r="A28" s="284"/>
      <c r="C28" s="86"/>
      <c r="D28" s="187" t="s">
        <v>451</v>
      </c>
      <c r="E28" s="302" t="s">
        <v>466</v>
      </c>
      <c r="F28" s="294"/>
      <c r="G28" s="305"/>
      <c r="H28" s="294" t="s">
        <v>458</v>
      </c>
      <c r="I28" s="1230" t="s">
        <v>708</v>
      </c>
      <c r="L28" s="211" t="s">
        <v>576</v>
      </c>
    </row>
    <row r="29" spans="1:12" ht="15" customHeight="1">
      <c r="A29" s="284"/>
      <c r="C29" s="86"/>
      <c r="D29" s="114"/>
      <c r="E29" s="300" t="s">
        <v>328</v>
      </c>
      <c r="F29" s="296"/>
      <c r="G29" s="296"/>
      <c r="H29" s="297"/>
      <c r="I29" s="1232"/>
    </row>
    <row r="30" spans="1:12" ht="49.5" customHeight="1">
      <c r="A30" s="284"/>
      <c r="B30" s="186">
        <v>3</v>
      </c>
      <c r="C30" s="86"/>
      <c r="D30" s="187" t="s">
        <v>69</v>
      </c>
      <c r="E30" s="1287" t="s">
        <v>710</v>
      </c>
      <c r="F30" s="1287"/>
      <c r="G30" s="1287"/>
      <c r="H30" s="1287"/>
      <c r="I30" s="412"/>
    </row>
    <row r="31" spans="1:12" ht="20.100000000000001" customHeight="1">
      <c r="A31" s="284"/>
      <c r="C31" s="86"/>
      <c r="D31" s="187" t="s">
        <v>452</v>
      </c>
      <c r="E31" s="295"/>
      <c r="F31" s="294"/>
      <c r="G31" s="294" t="s">
        <v>458</v>
      </c>
      <c r="H31" s="313"/>
      <c r="I31" s="1230" t="s">
        <v>480</v>
      </c>
    </row>
    <row r="32" spans="1:12" ht="15" customHeight="1">
      <c r="A32" s="284"/>
      <c r="C32" s="86"/>
      <c r="D32" s="114"/>
      <c r="E32" s="299" t="s">
        <v>328</v>
      </c>
      <c r="F32" s="296"/>
      <c r="G32" s="296"/>
      <c r="H32" s="297"/>
      <c r="I32" s="1232"/>
    </row>
    <row r="33" spans="1:12" s="174" customFormat="1" ht="3" customHeight="1">
      <c r="A33" s="284"/>
      <c r="K33" s="289"/>
      <c r="L33" s="289"/>
    </row>
    <row r="34" spans="1:12" ht="24.75" customHeight="1">
      <c r="D34" s="298">
        <v>1</v>
      </c>
      <c r="E34" s="1206" t="s">
        <v>709</v>
      </c>
      <c r="F34" s="1206"/>
      <c r="G34" s="1206"/>
      <c r="H34" s="1206"/>
      <c r="I34" s="1206"/>
    </row>
  </sheetData>
  <sheetProtection password="FA9C" sheet="1" objects="1" scenarios="1" formatColumns="0" formatRows="0"/>
  <mergeCells count="18">
    <mergeCell ref="I18:I19"/>
    <mergeCell ref="E20:H20"/>
    <mergeCell ref="D5:H5"/>
    <mergeCell ref="D7:H7"/>
    <mergeCell ref="I7:I8"/>
    <mergeCell ref="E10:H10"/>
    <mergeCell ref="E14:H14"/>
    <mergeCell ref="I15:I16"/>
    <mergeCell ref="E17:H17"/>
    <mergeCell ref="E34:I34"/>
    <mergeCell ref="E30:H30"/>
    <mergeCell ref="E21:H21"/>
    <mergeCell ref="E24:H24"/>
    <mergeCell ref="E27:H27"/>
    <mergeCell ref="I22:I23"/>
    <mergeCell ref="I25:I26"/>
    <mergeCell ref="I28:I29"/>
    <mergeCell ref="I31:I32"/>
  </mergeCells>
  <dataValidations count="4">
    <dataValidation type="textLength" operator="lessThanOrEqual" allowBlank="1" showInputMessage="1" showErrorMessage="1" errorTitle="Ошибка" error="Допускается ввод не более 900 символов!" sqref="I12:I13 G22 I25 E28 E15 G18 E22 G25 E18 I31 E25 E31 I28 G12 I18 I15 E12 I2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28">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sheetPr codeName="List03">
    <tabColor rgb="FFEAEBEE"/>
    <pageSetUpPr fitToPage="1"/>
  </sheetPr>
  <dimension ref="A1:N15"/>
  <sheetViews>
    <sheetView showGridLines="0" topLeftCell="C4"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90" t="s">
        <v>478</v>
      </c>
      <c r="E5" s="1290"/>
      <c r="F5" s="1290"/>
      <c r="G5" s="1290"/>
      <c r="H5" s="1290"/>
      <c r="I5" s="1290"/>
      <c r="J5" s="1290"/>
      <c r="K5" s="436"/>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92" t="s">
        <v>454</v>
      </c>
      <c r="E8" s="1292"/>
      <c r="F8" s="1292"/>
      <c r="G8" s="1292"/>
      <c r="H8" s="1292"/>
      <c r="I8" s="1292"/>
      <c r="J8" s="1292"/>
      <c r="K8" s="1292" t="s">
        <v>455</v>
      </c>
    </row>
    <row r="9" spans="1:14">
      <c r="D9" s="1292" t="s">
        <v>92</v>
      </c>
      <c r="E9" s="1292" t="s">
        <v>482</v>
      </c>
      <c r="F9" s="1292"/>
      <c r="G9" s="1292" t="s">
        <v>483</v>
      </c>
      <c r="H9" s="1292"/>
      <c r="I9" s="1292"/>
      <c r="J9" s="1292"/>
      <c r="K9" s="1292"/>
    </row>
    <row r="10" spans="1:14" ht="22.5">
      <c r="D10" s="1292"/>
      <c r="E10" s="137" t="s">
        <v>484</v>
      </c>
      <c r="F10" s="137" t="s">
        <v>400</v>
      </c>
      <c r="G10" s="137" t="s">
        <v>400</v>
      </c>
      <c r="H10" s="137" t="s">
        <v>484</v>
      </c>
      <c r="I10" s="137" t="s">
        <v>485</v>
      </c>
      <c r="J10" s="137" t="s">
        <v>456</v>
      </c>
      <c r="K10" s="1292"/>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7"/>
      <c r="F12" s="1087"/>
      <c r="G12" s="1087"/>
      <c r="H12" s="1087"/>
      <c r="I12" s="1100"/>
      <c r="J12" s="1091"/>
      <c r="K12" s="1230" t="s">
        <v>486</v>
      </c>
      <c r="M12" s="453" t="str">
        <f>IF(ISERROR(INDEX(kind_of_nameforms,MATCH(E12,kind_of_forms,0),1)),"",INDEX(kind_of_nameforms,MATCH(E12,kind_of_forms,0),1))</f>
        <v/>
      </c>
      <c r="N12" s="454"/>
    </row>
    <row r="13" spans="1:14" ht="15" customHeight="1">
      <c r="A13" s="131"/>
      <c r="B13" s="131"/>
      <c r="C13" s="131"/>
      <c r="D13" s="114"/>
      <c r="E13" s="140" t="s">
        <v>5</v>
      </c>
      <c r="F13" s="139"/>
      <c r="G13" s="139"/>
      <c r="H13" s="139"/>
      <c r="I13" s="139"/>
      <c r="J13" s="315"/>
      <c r="K13" s="1232"/>
    </row>
    <row r="14" spans="1:14" ht="3" customHeight="1">
      <c r="A14" s="131"/>
      <c r="B14" s="131"/>
      <c r="C14" s="131"/>
    </row>
    <row r="15" spans="1:14" ht="27.75" customHeight="1">
      <c r="E15" s="1291" t="s">
        <v>595</v>
      </c>
      <c r="F15" s="1291"/>
      <c r="G15" s="1291"/>
      <c r="H15" s="1291"/>
      <c r="I15" s="1291"/>
      <c r="J15" s="1291"/>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sheetPr codeName="List07">
    <tabColor rgb="FFCCCCFF"/>
    <pageSetUpPr fitToPage="1"/>
  </sheetPr>
  <dimension ref="A1:I15"/>
  <sheetViews>
    <sheetView showGridLines="0" topLeftCell="C6"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56" t="s">
        <v>314</v>
      </c>
      <c r="E7" s="1158"/>
      <c r="F7" s="438"/>
    </row>
    <row r="8" spans="3:9" ht="3" customHeight="1">
      <c r="C8" s="50"/>
      <c r="D8" s="14"/>
      <c r="E8" s="14"/>
    </row>
    <row r="9" spans="3:9" ht="15.95" customHeight="1">
      <c r="C9" s="50"/>
      <c r="D9" s="103" t="s">
        <v>92</v>
      </c>
      <c r="E9" s="426" t="s">
        <v>313</v>
      </c>
    </row>
    <row r="10" spans="3:9" ht="12" customHeight="1">
      <c r="C10" s="50"/>
      <c r="D10" s="42" t="s">
        <v>93</v>
      </c>
      <c r="E10" s="42" t="s">
        <v>49</v>
      </c>
    </row>
    <row r="11" spans="3:9" ht="11.25" hidden="1" customHeight="1">
      <c r="C11" s="50"/>
      <c r="D11" s="194">
        <v>0</v>
      </c>
      <c r="E11" s="427"/>
    </row>
    <row r="12" spans="3:9" ht="15" customHeight="1">
      <c r="C12" s="167"/>
      <c r="D12" s="123">
        <v>1</v>
      </c>
      <c r="E12" s="1074"/>
    </row>
    <row r="13" spans="3:9" ht="12" customHeight="1">
      <c r="C13" s="50"/>
      <c r="D13" s="428"/>
      <c r="E13" s="429" t="s">
        <v>177</v>
      </c>
    </row>
    <row r="14" spans="3:9" ht="3" customHeight="1"/>
    <row r="15" spans="3:9" ht="22.5" customHeight="1">
      <c r="C15" s="168"/>
      <c r="D15" s="1293" t="s">
        <v>315</v>
      </c>
      <c r="E15" s="1293"/>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sheetPr codeName="List05_12">
    <tabColor theme="0" tint="-0.249977111117893"/>
  </sheetPr>
  <dimension ref="A1:T21"/>
  <sheetViews>
    <sheetView showGridLines="0" topLeftCell="E1" workbookViewId="0">
      <selection activeCell="G17" sqref="G17"/>
    </sheetView>
  </sheetViews>
  <sheetFormatPr defaultColWidth="10.5703125" defaultRowHeight="14.25"/>
  <cols>
    <col min="1" max="1" width="3.7109375" style="1015" hidden="1" customWidth="1"/>
    <col min="2" max="4" width="3.7109375" style="1009" hidden="1" customWidth="1"/>
    <col min="5" max="5" width="3.7109375" style="810" customWidth="1"/>
    <col min="6" max="6" width="9.7109375" style="1062" customWidth="1"/>
    <col min="7" max="7" width="37.7109375" style="1062" customWidth="1"/>
    <col min="8" max="8" width="66.85546875" style="1062" customWidth="1"/>
    <col min="9" max="9" width="115.7109375" style="1062" customWidth="1"/>
    <col min="10" max="11" width="10.5703125" style="1009"/>
    <col min="12" max="12" width="11.140625" style="1009" customWidth="1"/>
    <col min="13" max="20" width="10.5703125" style="1009"/>
    <col min="21" max="16384" width="10.5703125" style="1062"/>
  </cols>
  <sheetData>
    <row r="1" spans="1:20" ht="3" customHeight="1">
      <c r="A1" s="1015" t="s">
        <v>210</v>
      </c>
    </row>
    <row r="2" spans="1:20" ht="22.5">
      <c r="F2" s="1207" t="s">
        <v>491</v>
      </c>
      <c r="G2" s="1208"/>
      <c r="H2" s="1209"/>
      <c r="I2" s="807"/>
    </row>
    <row r="3" spans="1:20" ht="3" customHeight="1"/>
    <row r="4" spans="1:20" s="1008" customFormat="1" ht="11.25">
      <c r="A4" s="1014"/>
      <c r="B4" s="1014"/>
      <c r="C4" s="1014"/>
      <c r="D4" s="1014"/>
      <c r="F4" s="1161" t="s">
        <v>454</v>
      </c>
      <c r="G4" s="1161"/>
      <c r="H4" s="1161"/>
      <c r="I4" s="1210" t="s">
        <v>455</v>
      </c>
      <c r="J4" s="1014"/>
      <c r="K4" s="1014"/>
      <c r="L4" s="1014"/>
      <c r="M4" s="1014"/>
      <c r="N4" s="1014"/>
      <c r="O4" s="1014"/>
      <c r="P4" s="1014"/>
      <c r="Q4" s="1014"/>
      <c r="R4" s="1014"/>
      <c r="S4" s="1014"/>
      <c r="T4" s="1014"/>
    </row>
    <row r="5" spans="1:20" s="1008" customFormat="1" ht="11.25" customHeight="1">
      <c r="A5" s="1014"/>
      <c r="B5" s="1014"/>
      <c r="C5" s="1014"/>
      <c r="D5" s="1014"/>
      <c r="F5" s="1105" t="s">
        <v>92</v>
      </c>
      <c r="G5" s="811" t="s">
        <v>457</v>
      </c>
      <c r="H5" s="1116" t="s">
        <v>442</v>
      </c>
      <c r="I5" s="1210"/>
      <c r="J5" s="1014"/>
      <c r="K5" s="1014"/>
      <c r="L5" s="1014"/>
      <c r="M5" s="1014"/>
      <c r="N5" s="1014"/>
      <c r="O5" s="1014"/>
      <c r="P5" s="1014"/>
      <c r="Q5" s="1014"/>
      <c r="R5" s="1014"/>
      <c r="S5" s="1014"/>
      <c r="T5" s="1014"/>
    </row>
    <row r="6" spans="1:20" s="1008" customFormat="1" ht="12" customHeight="1">
      <c r="A6" s="1014"/>
      <c r="B6" s="1014"/>
      <c r="C6" s="1014"/>
      <c r="D6" s="1014"/>
      <c r="F6" s="812" t="s">
        <v>93</v>
      </c>
      <c r="G6" s="813">
        <v>2</v>
      </c>
      <c r="H6" s="814">
        <v>3</v>
      </c>
      <c r="I6" s="609">
        <v>4</v>
      </c>
      <c r="J6" s="1014">
        <v>4</v>
      </c>
      <c r="K6" s="1014"/>
      <c r="L6" s="1014"/>
      <c r="M6" s="1014"/>
      <c r="N6" s="1014"/>
      <c r="O6" s="1014"/>
      <c r="P6" s="1014"/>
      <c r="Q6" s="1014"/>
      <c r="R6" s="1014"/>
      <c r="S6" s="1014"/>
      <c r="T6" s="1014"/>
    </row>
    <row r="7" spans="1:20" s="1008" customFormat="1" ht="18.75">
      <c r="A7" s="1014"/>
      <c r="B7" s="1014"/>
      <c r="C7" s="1014"/>
      <c r="D7" s="1014"/>
      <c r="F7" s="1030">
        <v>1</v>
      </c>
      <c r="G7" s="816" t="s">
        <v>492</v>
      </c>
      <c r="H7" s="1111" t="str">
        <f>IF(dateCh="","",dateCh)</f>
        <v>20.12.2021</v>
      </c>
      <c r="I7" s="817" t="s">
        <v>493</v>
      </c>
      <c r="J7" s="616"/>
      <c r="K7" s="1014"/>
      <c r="L7" s="1014"/>
      <c r="M7" s="1014"/>
      <c r="N7" s="1014"/>
      <c r="O7" s="1014"/>
      <c r="P7" s="1014"/>
      <c r="Q7" s="1014"/>
      <c r="R7" s="1014"/>
      <c r="S7" s="1014"/>
      <c r="T7" s="1014"/>
    </row>
    <row r="8" spans="1:20" s="1008" customFormat="1" ht="45">
      <c r="A8" s="1211">
        <v>1</v>
      </c>
      <c r="B8" s="1014"/>
      <c r="C8" s="1014"/>
      <c r="D8" s="1014"/>
      <c r="F8" s="1030" t="str">
        <f>"2." &amp;mergeValue(A8)</f>
        <v>2.1</v>
      </c>
      <c r="G8" s="816" t="s">
        <v>494</v>
      </c>
      <c r="H8" s="1111" t="str">
        <f>IF('Перечень тарифов'!R21="","наименование отсутствует","" &amp; 'Перечень тарифов'!R21 &amp; "")</f>
        <v>наименование отсутствует</v>
      </c>
      <c r="I8" s="817" t="s">
        <v>591</v>
      </c>
      <c r="J8" s="616"/>
      <c r="K8" s="1014"/>
      <c r="L8" s="1014"/>
      <c r="M8" s="1014"/>
      <c r="N8" s="1014"/>
      <c r="O8" s="1014"/>
      <c r="P8" s="1014"/>
      <c r="Q8" s="1014"/>
      <c r="R8" s="1014"/>
      <c r="S8" s="1014"/>
      <c r="T8" s="1014"/>
    </row>
    <row r="9" spans="1:20" s="1008" customFormat="1" ht="22.5">
      <c r="A9" s="1211"/>
      <c r="B9" s="1014"/>
      <c r="C9" s="1014"/>
      <c r="D9" s="1014"/>
      <c r="F9" s="1030" t="str">
        <f>"3." &amp;mergeValue(A9)</f>
        <v>3.1</v>
      </c>
      <c r="G9" s="816" t="s">
        <v>495</v>
      </c>
      <c r="H9"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817" t="s">
        <v>589</v>
      </c>
      <c r="J9" s="616"/>
      <c r="K9" s="1014"/>
      <c r="L9" s="1014"/>
      <c r="M9" s="1014"/>
      <c r="N9" s="1014"/>
      <c r="O9" s="1014"/>
      <c r="P9" s="1014"/>
      <c r="Q9" s="1014"/>
      <c r="R9" s="1014"/>
      <c r="S9" s="1014"/>
      <c r="T9" s="1014"/>
    </row>
    <row r="10" spans="1:20" s="1008" customFormat="1" ht="22.5">
      <c r="A10" s="1211"/>
      <c r="B10" s="1014"/>
      <c r="C10" s="1014"/>
      <c r="D10" s="1014"/>
      <c r="F10" s="1030" t="str">
        <f>"4."&amp;mergeValue(A10)</f>
        <v>4.1</v>
      </c>
      <c r="G10" s="816" t="s">
        <v>496</v>
      </c>
      <c r="H10" s="1116" t="s">
        <v>458</v>
      </c>
      <c r="I10" s="817"/>
      <c r="J10" s="616"/>
      <c r="K10" s="1014"/>
      <c r="L10" s="1014"/>
      <c r="M10" s="1014"/>
      <c r="N10" s="1014"/>
      <c r="O10" s="1014"/>
      <c r="P10" s="1014"/>
      <c r="Q10" s="1014"/>
      <c r="R10" s="1014"/>
      <c r="S10" s="1014"/>
      <c r="T10" s="1014"/>
    </row>
    <row r="11" spans="1:20" s="1008" customFormat="1" ht="18.75">
      <c r="A11" s="1211"/>
      <c r="B11" s="1211">
        <v>1</v>
      </c>
      <c r="C11" s="1106"/>
      <c r="D11" s="1106"/>
      <c r="F11" s="1030" t="str">
        <f>"4."&amp;mergeValue(A11) &amp;"."&amp;mergeValue(B11)</f>
        <v>4.1.1</v>
      </c>
      <c r="G11" s="831" t="s">
        <v>593</v>
      </c>
      <c r="H11" s="1111" t="str">
        <f>IF(region_name="","",region_name)</f>
        <v>Ленинградская область</v>
      </c>
      <c r="I11" s="817" t="s">
        <v>499</v>
      </c>
      <c r="J11" s="616"/>
      <c r="K11" s="1014"/>
      <c r="L11" s="1014"/>
      <c r="M11" s="1014"/>
      <c r="N11" s="1014"/>
      <c r="O11" s="1014"/>
      <c r="P11" s="1014"/>
      <c r="Q11" s="1014"/>
      <c r="R11" s="1014"/>
      <c r="S11" s="1014"/>
      <c r="T11" s="1014"/>
    </row>
    <row r="12" spans="1:20" s="1008" customFormat="1" ht="22.5">
      <c r="A12" s="1211"/>
      <c r="B12" s="1211"/>
      <c r="C12" s="1211">
        <v>1</v>
      </c>
      <c r="D12" s="1106"/>
      <c r="F12" s="1030" t="str">
        <f>"4."&amp;mergeValue(A12) &amp;"."&amp;mergeValue(B12)&amp;"."&amp;mergeValue(C12)</f>
        <v>4.1.1.1</v>
      </c>
      <c r="G12" s="818" t="s">
        <v>497</v>
      </c>
      <c r="H12" s="1111" t="str">
        <f>IF(Территории!H13="","","" &amp; Территории!H13 &amp; "")</f>
        <v>Сланцевский муниципальный район</v>
      </c>
      <c r="I12" s="817" t="s">
        <v>500</v>
      </c>
      <c r="J12" s="616"/>
      <c r="K12" s="1014"/>
      <c r="L12" s="1014"/>
      <c r="M12" s="1014"/>
      <c r="N12" s="1014"/>
      <c r="O12" s="1014"/>
      <c r="P12" s="1014"/>
      <c r="Q12" s="1014"/>
      <c r="R12" s="1014"/>
      <c r="S12" s="1014"/>
      <c r="T12" s="1014"/>
    </row>
    <row r="13" spans="1:20" s="1008" customFormat="1" ht="56.25">
      <c r="A13" s="1211"/>
      <c r="B13" s="1211"/>
      <c r="C13" s="1211"/>
      <c r="D13" s="1106">
        <v>1</v>
      </c>
      <c r="F13" s="1030" t="str">
        <f>"4."&amp;mergeValue(A13) &amp;"."&amp;mergeValue(B13)&amp;"."&amp;mergeValue(C13)&amp;"."&amp;mergeValue(D13)</f>
        <v>4.1.1.1.1</v>
      </c>
      <c r="G13" s="819" t="s">
        <v>498</v>
      </c>
      <c r="H13" s="1111" t="str">
        <f>IF(Территории!R14="","","" &amp; Территории!R14 &amp; "")</f>
        <v>Сланцевское (41642101)</v>
      </c>
      <c r="I13" s="1107" t="s">
        <v>592</v>
      </c>
      <c r="J13" s="616"/>
      <c r="K13" s="1014"/>
      <c r="L13" s="1014"/>
      <c r="M13" s="1014"/>
      <c r="N13" s="1014"/>
      <c r="O13" s="1014"/>
      <c r="P13" s="1014"/>
      <c r="Q13" s="1014"/>
      <c r="R13" s="1014"/>
      <c r="S13" s="1014"/>
      <c r="T13" s="1014"/>
    </row>
    <row r="14" spans="1:20" s="1008" customFormat="1" ht="45">
      <c r="A14" s="1211">
        <v>2</v>
      </c>
      <c r="B14" s="1014"/>
      <c r="C14" s="1014"/>
      <c r="D14" s="1014"/>
      <c r="F14" s="1030" t="str">
        <f>"2." &amp;mergeValue(A14)</f>
        <v>2.2</v>
      </c>
      <c r="G14" s="816" t="s">
        <v>494</v>
      </c>
      <c r="H14" s="1111" t="str">
        <f>IF('Перечень тарифов'!R25="","наименование отсутствует","" &amp; 'Перечень тарифов'!R25 &amp; "")</f>
        <v>наименование отсутствует</v>
      </c>
      <c r="I14" s="817" t="s">
        <v>591</v>
      </c>
      <c r="J14" s="616"/>
      <c r="K14" s="1014"/>
      <c r="L14" s="1014"/>
      <c r="M14" s="1014"/>
      <c r="N14" s="1014"/>
      <c r="O14" s="1014"/>
      <c r="P14" s="1014"/>
      <c r="Q14" s="1014"/>
      <c r="R14" s="1014"/>
      <c r="S14" s="1014"/>
      <c r="T14" s="1014"/>
    </row>
    <row r="15" spans="1:20" s="1008" customFormat="1" ht="22.5">
      <c r="A15" s="1211"/>
      <c r="B15" s="1014"/>
      <c r="C15" s="1014"/>
      <c r="D15" s="1014"/>
      <c r="F15" s="1030" t="str">
        <f>"3." &amp;mergeValue(A15)</f>
        <v>3.2</v>
      </c>
      <c r="G15" s="816" t="s">
        <v>495</v>
      </c>
      <c r="H15"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15" s="817" t="s">
        <v>589</v>
      </c>
      <c r="J15" s="616"/>
      <c r="K15" s="1014"/>
      <c r="L15" s="1014"/>
      <c r="M15" s="1014"/>
      <c r="N15" s="1014"/>
      <c r="O15" s="1014"/>
      <c r="P15" s="1014"/>
      <c r="Q15" s="1014"/>
      <c r="R15" s="1014"/>
      <c r="S15" s="1014"/>
      <c r="T15" s="1014"/>
    </row>
    <row r="16" spans="1:20" s="1008" customFormat="1" ht="22.5">
      <c r="A16" s="1211"/>
      <c r="B16" s="1014"/>
      <c r="C16" s="1014"/>
      <c r="D16" s="1014"/>
      <c r="F16" s="1030" t="str">
        <f>"4."&amp;mergeValue(A16)</f>
        <v>4.2</v>
      </c>
      <c r="G16" s="816" t="s">
        <v>496</v>
      </c>
      <c r="H16" s="1116" t="s">
        <v>458</v>
      </c>
      <c r="I16" s="817"/>
      <c r="J16" s="616"/>
      <c r="K16" s="1014"/>
      <c r="L16" s="1014"/>
      <c r="M16" s="1014"/>
      <c r="N16" s="1014"/>
      <c r="O16" s="1014"/>
      <c r="P16" s="1014"/>
      <c r="Q16" s="1014"/>
      <c r="R16" s="1014"/>
      <c r="S16" s="1014"/>
      <c r="T16" s="1014"/>
    </row>
    <row r="17" spans="1:20" s="1008" customFormat="1" ht="18.75">
      <c r="A17" s="1211"/>
      <c r="B17" s="1211">
        <v>1</v>
      </c>
      <c r="C17" s="1106"/>
      <c r="D17" s="1106"/>
      <c r="F17" s="1030" t="str">
        <f>"4."&amp;mergeValue(A17) &amp;"."&amp;mergeValue(B17)</f>
        <v>4.2.1</v>
      </c>
      <c r="G17" s="831" t="s">
        <v>593</v>
      </c>
      <c r="H17" s="1111" t="str">
        <f>IF(region_name="","",region_name)</f>
        <v>Ленинградская область</v>
      </c>
      <c r="I17" s="817" t="s">
        <v>499</v>
      </c>
      <c r="J17" s="616"/>
      <c r="K17" s="1014"/>
      <c r="L17" s="1014"/>
      <c r="M17" s="1014"/>
      <c r="N17" s="1014"/>
      <c r="O17" s="1014"/>
      <c r="P17" s="1014"/>
      <c r="Q17" s="1014"/>
      <c r="R17" s="1014"/>
      <c r="S17" s="1014"/>
      <c r="T17" s="1014"/>
    </row>
    <row r="18" spans="1:20" s="1008" customFormat="1" ht="22.5">
      <c r="A18" s="1211"/>
      <c r="B18" s="1211"/>
      <c r="C18" s="1211">
        <v>1</v>
      </c>
      <c r="D18" s="1106"/>
      <c r="F18" s="1030" t="str">
        <f>"4."&amp;mergeValue(A18) &amp;"."&amp;mergeValue(B18)&amp;"."&amp;mergeValue(C18)</f>
        <v>4.2.1.1</v>
      </c>
      <c r="G18" s="818" t="s">
        <v>497</v>
      </c>
      <c r="H18" s="1111" t="str">
        <f>IF(Территории!H13="","","" &amp; Территории!H13 &amp; "")</f>
        <v>Сланцевский муниципальный район</v>
      </c>
      <c r="I18" s="817" t="s">
        <v>500</v>
      </c>
      <c r="J18" s="616"/>
      <c r="K18" s="1014"/>
      <c r="L18" s="1014"/>
      <c r="M18" s="1014"/>
      <c r="N18" s="1014"/>
      <c r="O18" s="1014"/>
      <c r="P18" s="1014"/>
      <c r="Q18" s="1014"/>
      <c r="R18" s="1014"/>
      <c r="S18" s="1014"/>
      <c r="T18" s="1014"/>
    </row>
    <row r="19" spans="1:20" s="1008" customFormat="1" ht="56.25">
      <c r="A19" s="1211"/>
      <c r="B19" s="1211"/>
      <c r="C19" s="1211"/>
      <c r="D19" s="1106">
        <v>1</v>
      </c>
      <c r="F19" s="1030" t="str">
        <f>"4."&amp;mergeValue(A19) &amp;"."&amp;mergeValue(B19)&amp;"."&amp;mergeValue(C19)&amp;"."&amp;mergeValue(D19)</f>
        <v>4.2.1.1.1</v>
      </c>
      <c r="G19" s="819" t="s">
        <v>498</v>
      </c>
      <c r="H19" s="1111" t="str">
        <f>IF(Территории!R14="","","" &amp; Территории!R14 &amp; "")</f>
        <v>Сланцевское (41642101)</v>
      </c>
      <c r="I19" s="1107" t="s">
        <v>592</v>
      </c>
      <c r="J19" s="616"/>
      <c r="K19" s="1014"/>
      <c r="L19" s="1014"/>
      <c r="M19" s="1014"/>
      <c r="N19" s="1014"/>
      <c r="O19" s="1014"/>
      <c r="P19" s="1014"/>
      <c r="Q19" s="1014"/>
      <c r="R19" s="1014"/>
      <c r="S19" s="1014"/>
      <c r="T19" s="1014"/>
    </row>
    <row r="20" spans="1:20" s="773" customFormat="1" ht="3" customHeight="1">
      <c r="A20" s="774"/>
      <c r="B20" s="774"/>
      <c r="C20" s="774"/>
      <c r="D20" s="774"/>
      <c r="F20" s="823"/>
      <c r="G20" s="417"/>
      <c r="H20" s="418"/>
      <c r="I20" s="984"/>
      <c r="J20" s="774"/>
      <c r="K20" s="774"/>
      <c r="L20" s="774"/>
      <c r="M20" s="774"/>
      <c r="N20" s="774"/>
      <c r="O20" s="774"/>
      <c r="P20" s="774"/>
      <c r="Q20" s="774"/>
      <c r="R20" s="774"/>
      <c r="S20" s="774"/>
      <c r="T20" s="774"/>
    </row>
    <row r="21" spans="1:20" s="773" customFormat="1" ht="15" customHeight="1">
      <c r="A21" s="774"/>
      <c r="B21" s="774"/>
      <c r="C21" s="774"/>
      <c r="D21" s="774"/>
      <c r="F21" s="823"/>
      <c r="G21" s="1206" t="s">
        <v>594</v>
      </c>
      <c r="H21" s="1206"/>
      <c r="I21" s="984"/>
      <c r="J21" s="774"/>
      <c r="K21" s="774"/>
      <c r="L21" s="774"/>
      <c r="M21" s="774"/>
      <c r="N21" s="774"/>
      <c r="O21" s="774"/>
      <c r="P21" s="774"/>
      <c r="Q21" s="774"/>
      <c r="R21" s="774"/>
      <c r="S21" s="774"/>
      <c r="T21" s="774"/>
    </row>
  </sheetData>
  <sheetProtection password="FA9C" sheet="1" objects="1" scenarios="1" formatColumns="0" formatRows="0"/>
  <mergeCells count="10">
    <mergeCell ref="G21:H21"/>
    <mergeCell ref="F2:H2"/>
    <mergeCell ref="F4:H4"/>
    <mergeCell ref="I4:I5"/>
    <mergeCell ref="A8:A13"/>
    <mergeCell ref="B11:B13"/>
    <mergeCell ref="C12:C13"/>
    <mergeCell ref="A14:A19"/>
    <mergeCell ref="B17:B19"/>
    <mergeCell ref="C18:C19"/>
  </mergeCells>
  <dataValidations count="1">
    <dataValidation type="textLength" operator="lessThanOrEqual" allowBlank="1" showInputMessage="1" showErrorMessage="1" errorTitle="Ошибка" error="Допускается ввод не более 900 символов!" sqref="I20:I21">
      <formula1>900</formula1>
    </dataValidation>
  </dataValidation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sheetPr codeName="ListComm">
    <tabColor rgb="FFCCCCFF"/>
    <pageSetUpPr fitToPage="1"/>
  </sheetPr>
  <dimension ref="A1:L12"/>
  <sheetViews>
    <sheetView showGridLines="0" topLeftCell="C6"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0"/>
    </row>
    <row r="2" spans="3:12" hidden="1"/>
    <row r="3" spans="3:12" hidden="1"/>
    <row r="4" spans="3:12" hidden="1"/>
    <row r="5" spans="3:12" hidden="1"/>
    <row r="6" spans="3:12" ht="3" customHeight="1">
      <c r="C6" s="50"/>
      <c r="D6" s="14"/>
      <c r="E6" s="14"/>
    </row>
    <row r="7" spans="3:12" ht="22.5">
      <c r="C7" s="50"/>
      <c r="D7" s="1290" t="s">
        <v>55</v>
      </c>
      <c r="E7" s="1290"/>
      <c r="F7" s="438"/>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password="FA9C"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sheetPr codeName="ListCheck">
    <tabColor indexed="31"/>
  </sheetPr>
  <dimension ref="B1:E5"/>
  <sheetViews>
    <sheetView showGridLines="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94" t="s">
        <v>56</v>
      </c>
      <c r="C2" s="1294"/>
      <c r="D2" s="1294"/>
      <c r="E2" s="439"/>
    </row>
    <row r="3" spans="2:5" ht="3" customHeight="1"/>
    <row r="4" spans="2:5" ht="21.75" customHeight="1" thickBot="1">
      <c r="B4" s="1127" t="s">
        <v>1</v>
      </c>
      <c r="C4" s="1127" t="s">
        <v>91</v>
      </c>
      <c r="D4" s="1127" t="s">
        <v>72</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sheetPr codeName="modUpdTemplLogger">
    <tabColor indexed="24"/>
  </sheetPr>
  <dimension ref="A1:D13"/>
  <sheetViews>
    <sheetView showGridLines="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19">
        <v>44550.521990740737</v>
      </c>
      <c r="B2" s="12" t="s">
        <v>775</v>
      </c>
      <c r="C2" s="12" t="s">
        <v>442</v>
      </c>
    </row>
    <row r="3" spans="1:4">
      <c r="A3" s="1119">
        <v>44550.522002314814</v>
      </c>
      <c r="B3" s="12" t="s">
        <v>776</v>
      </c>
      <c r="C3" s="12" t="s">
        <v>442</v>
      </c>
    </row>
    <row r="4" spans="1:4">
      <c r="A4" s="1119">
        <v>44550.52202546296</v>
      </c>
      <c r="B4" s="12" t="s">
        <v>775</v>
      </c>
      <c r="C4" s="12" t="s">
        <v>442</v>
      </c>
    </row>
    <row r="5" spans="1:4">
      <c r="A5" s="1119">
        <v>44550.522037037037</v>
      </c>
      <c r="B5" s="12" t="s">
        <v>776</v>
      </c>
      <c r="C5" s="12" t="s">
        <v>442</v>
      </c>
    </row>
    <row r="6" spans="1:4">
      <c r="A6" s="1119">
        <v>44550.522164351853</v>
      </c>
      <c r="B6" s="12" t="s">
        <v>775</v>
      </c>
      <c r="C6" s="12" t="s">
        <v>442</v>
      </c>
    </row>
    <row r="7" spans="1:4">
      <c r="A7" s="1119">
        <v>44550.522175925929</v>
      </c>
      <c r="B7" s="12" t="s">
        <v>776</v>
      </c>
      <c r="C7" s="12" t="s">
        <v>442</v>
      </c>
    </row>
    <row r="8" spans="1:4">
      <c r="A8" s="1119">
        <v>44550.523310185185</v>
      </c>
      <c r="B8" s="12" t="s">
        <v>775</v>
      </c>
      <c r="C8" s="12" t="s">
        <v>442</v>
      </c>
    </row>
    <row r="9" spans="1:4">
      <c r="A9" s="1119">
        <v>44550.523321759261</v>
      </c>
      <c r="B9" s="12" t="s">
        <v>776</v>
      </c>
      <c r="C9" s="12" t="s">
        <v>442</v>
      </c>
    </row>
    <row r="10" spans="1:4">
      <c r="A10" s="1119">
        <v>44553.632800925923</v>
      </c>
      <c r="B10" s="12" t="s">
        <v>775</v>
      </c>
      <c r="C10" s="12" t="s">
        <v>442</v>
      </c>
    </row>
    <row r="11" spans="1:4">
      <c r="A11" s="1119">
        <v>44553.632824074077</v>
      </c>
      <c r="B11" s="12" t="s">
        <v>776</v>
      </c>
      <c r="C11" s="12" t="s">
        <v>442</v>
      </c>
    </row>
    <row r="12" spans="1:4">
      <c r="A12" s="1119">
        <v>44554.345300925925</v>
      </c>
      <c r="B12" s="12" t="s">
        <v>775</v>
      </c>
      <c r="C12" s="12" t="s">
        <v>442</v>
      </c>
    </row>
    <row r="13" spans="1:4">
      <c r="A13" s="1119">
        <v>44554.345324074071</v>
      </c>
      <c r="B13" s="12" t="s">
        <v>776</v>
      </c>
      <c r="C13" s="12" t="s">
        <v>442</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83">
        <v>1</v>
      </c>
      <c r="E9" s="1330"/>
      <c r="F9" s="1320"/>
      <c r="G9" s="1324" t="s">
        <v>85</v>
      </c>
      <c r="H9" s="1183"/>
      <c r="I9" s="1183">
        <v>1</v>
      </c>
      <c r="J9" s="1318"/>
      <c r="K9" s="1220" t="s">
        <v>85</v>
      </c>
      <c r="L9" s="1199"/>
      <c r="M9" s="1199" t="s">
        <v>93</v>
      </c>
      <c r="N9" s="1317"/>
      <c r="O9" s="1220" t="s">
        <v>85</v>
      </c>
      <c r="P9" s="1199"/>
      <c r="Q9" s="1199" t="s">
        <v>93</v>
      </c>
      <c r="R9" s="1314"/>
      <c r="S9" s="1220" t="s">
        <v>85</v>
      </c>
      <c r="T9" s="1088"/>
      <c r="U9" s="1088" t="s">
        <v>93</v>
      </c>
      <c r="V9" s="1115"/>
      <c r="W9" s="307"/>
    </row>
    <row r="10" spans="1:23" s="740" customFormat="1" ht="17.100000000000001" customHeight="1">
      <c r="A10" s="205"/>
      <c r="C10" s="159"/>
      <c r="D10" s="1183"/>
      <c r="E10" s="1330"/>
      <c r="F10" s="1320"/>
      <c r="G10" s="1324"/>
      <c r="H10" s="1183"/>
      <c r="I10" s="1183"/>
      <c r="J10" s="1318"/>
      <c r="K10" s="1220"/>
      <c r="L10" s="1199"/>
      <c r="M10" s="1199"/>
      <c r="N10" s="1317"/>
      <c r="O10" s="1220"/>
      <c r="P10" s="1199"/>
      <c r="Q10" s="1199"/>
      <c r="R10" s="1314"/>
      <c r="S10" s="1220"/>
      <c r="T10" s="1090"/>
      <c r="U10" s="745"/>
      <c r="V10" s="746" t="s">
        <v>717</v>
      </c>
      <c r="W10" s="747"/>
    </row>
    <row r="11" spans="1:23" s="102" customFormat="1" ht="17.100000000000001" customHeight="1">
      <c r="A11" s="205"/>
      <c r="C11" s="159"/>
      <c r="D11" s="1184"/>
      <c r="E11" s="1331"/>
      <c r="F11" s="1321"/>
      <c r="G11" s="1184"/>
      <c r="H11" s="1184"/>
      <c r="I11" s="1184"/>
      <c r="J11" s="1319"/>
      <c r="K11" s="1184"/>
      <c r="L11" s="1184"/>
      <c r="M11" s="1184"/>
      <c r="N11" s="1314"/>
      <c r="O11" s="1184"/>
      <c r="P11" s="1089"/>
      <c r="Q11" s="745"/>
      <c r="R11" s="746" t="s">
        <v>716</v>
      </c>
      <c r="S11" s="742"/>
      <c r="T11" s="742"/>
      <c r="U11" s="742"/>
      <c r="V11" s="742"/>
      <c r="W11" s="747"/>
    </row>
    <row r="12" spans="1:23" s="102" customFormat="1" ht="17.100000000000001" customHeight="1">
      <c r="A12" s="205"/>
      <c r="C12" s="159"/>
      <c r="D12" s="1184"/>
      <c r="E12" s="1331"/>
      <c r="F12" s="1321"/>
      <c r="G12" s="1184"/>
      <c r="H12" s="1184"/>
      <c r="I12" s="1184"/>
      <c r="J12" s="1319"/>
      <c r="K12" s="1184"/>
      <c r="L12" s="745"/>
      <c r="M12" s="746"/>
      <c r="N12" s="746" t="s">
        <v>412</v>
      </c>
      <c r="O12" s="746"/>
      <c r="P12" s="746"/>
      <c r="Q12" s="746"/>
      <c r="R12" s="746"/>
      <c r="S12" s="742"/>
      <c r="T12" s="742"/>
      <c r="U12" s="742"/>
      <c r="V12" s="742"/>
      <c r="W12" s="747"/>
    </row>
    <row r="13" spans="1:23" s="102" customFormat="1" ht="17.25" customHeight="1">
      <c r="A13" s="205"/>
      <c r="C13" s="159"/>
      <c r="D13" s="1184"/>
      <c r="E13" s="1331"/>
      <c r="F13" s="1321"/>
      <c r="G13" s="1184"/>
      <c r="H13" s="745"/>
      <c r="I13" s="746"/>
      <c r="J13" s="746"/>
      <c r="K13" s="746"/>
      <c r="L13" s="746"/>
      <c r="M13" s="746"/>
      <c r="N13" s="746"/>
      <c r="O13" s="746"/>
      <c r="P13" s="746"/>
      <c r="Q13" s="746"/>
      <c r="R13" s="746"/>
      <c r="S13" s="742"/>
      <c r="T13" s="742"/>
      <c r="U13" s="742"/>
      <c r="V13" s="742"/>
      <c r="W13" s="747"/>
    </row>
    <row r="14" spans="1:23" ht="17.100000000000001" customHeight="1">
      <c r="A14" s="206"/>
    </row>
    <row r="15" spans="1:23" ht="16.5" customHeight="1">
      <c r="A15" s="205"/>
      <c r="B15" s="102"/>
      <c r="C15" s="159"/>
      <c r="D15" s="1328"/>
      <c r="E15" s="1322"/>
      <c r="F15" s="1323"/>
      <c r="G15" s="1325"/>
      <c r="H15" s="1183"/>
      <c r="I15" s="1183">
        <v>1</v>
      </c>
      <c r="J15" s="1318"/>
      <c r="K15" s="1220" t="s">
        <v>85</v>
      </c>
      <c r="L15" s="1199"/>
      <c r="M15" s="1199" t="s">
        <v>93</v>
      </c>
      <c r="N15" s="1317"/>
      <c r="O15" s="1220" t="s">
        <v>85</v>
      </c>
      <c r="P15" s="1199"/>
      <c r="Q15" s="1199" t="s">
        <v>93</v>
      </c>
      <c r="R15" s="1314"/>
      <c r="S15" s="1220" t="s">
        <v>85</v>
      </c>
      <c r="T15" s="1088"/>
      <c r="U15" s="1088" t="s">
        <v>93</v>
      </c>
      <c r="V15" s="1115"/>
      <c r="W15" s="307"/>
    </row>
    <row r="16" spans="1:23" s="743" customFormat="1" ht="16.5" customHeight="1">
      <c r="A16" s="749"/>
      <c r="B16" s="744"/>
      <c r="C16" s="748"/>
      <c r="D16" s="1328"/>
      <c r="E16" s="1322"/>
      <c r="F16" s="1323"/>
      <c r="G16" s="1325"/>
      <c r="H16" s="1183"/>
      <c r="I16" s="1183"/>
      <c r="J16" s="1318"/>
      <c r="K16" s="1220"/>
      <c r="L16" s="1199"/>
      <c r="M16" s="1199"/>
      <c r="N16" s="1317"/>
      <c r="O16" s="1220"/>
      <c r="P16" s="1199"/>
      <c r="Q16" s="1199"/>
      <c r="R16" s="1314"/>
      <c r="S16" s="1220"/>
      <c r="T16" s="1090"/>
      <c r="U16" s="745"/>
      <c r="V16" s="746" t="s">
        <v>717</v>
      </c>
      <c r="W16" s="747"/>
    </row>
    <row r="17" spans="1:36" ht="17.100000000000001" customHeight="1">
      <c r="A17" s="205"/>
      <c r="B17" s="102"/>
      <c r="C17" s="159"/>
      <c r="D17" s="1328"/>
      <c r="E17" s="1322"/>
      <c r="F17" s="1323"/>
      <c r="G17" s="1325"/>
      <c r="H17" s="1183"/>
      <c r="I17" s="1183"/>
      <c r="J17" s="1319"/>
      <c r="K17" s="1220"/>
      <c r="L17" s="1199"/>
      <c r="M17" s="1199"/>
      <c r="N17" s="1314"/>
      <c r="O17" s="1220"/>
      <c r="P17" s="1089"/>
      <c r="Q17" s="745"/>
      <c r="R17" s="746" t="s">
        <v>716</v>
      </c>
      <c r="S17" s="742"/>
      <c r="T17" s="742"/>
      <c r="U17" s="742"/>
      <c r="V17" s="742"/>
      <c r="W17" s="747"/>
    </row>
    <row r="18" spans="1:36" ht="17.100000000000001" customHeight="1">
      <c r="A18" s="205"/>
      <c r="B18" s="102"/>
      <c r="C18" s="159"/>
      <c r="D18" s="1328"/>
      <c r="E18" s="1322"/>
      <c r="F18" s="1323"/>
      <c r="G18" s="1325"/>
      <c r="H18" s="1183"/>
      <c r="I18" s="1183"/>
      <c r="J18" s="1319"/>
      <c r="K18" s="1220"/>
      <c r="L18" s="745"/>
      <c r="M18" s="746"/>
      <c r="N18" s="746" t="s">
        <v>412</v>
      </c>
      <c r="O18" s="746"/>
      <c r="P18" s="746"/>
      <c r="Q18" s="746"/>
      <c r="R18" s="746"/>
      <c r="S18" s="742"/>
      <c r="T18" s="742"/>
      <c r="U18" s="742"/>
      <c r="V18" s="742"/>
      <c r="W18" s="747"/>
    </row>
    <row r="19" spans="1:36" ht="17.100000000000001" customHeight="1">
      <c r="A19" s="205"/>
      <c r="B19" s="102"/>
      <c r="C19" s="159"/>
      <c r="D19" s="1328"/>
      <c r="E19" s="1322"/>
      <c r="F19" s="1323"/>
      <c r="G19" s="1325"/>
      <c r="H19" s="745"/>
      <c r="I19" s="746"/>
      <c r="J19" s="746"/>
      <c r="K19" s="746"/>
      <c r="L19" s="746"/>
      <c r="M19" s="746"/>
      <c r="N19" s="746"/>
      <c r="O19" s="746"/>
      <c r="P19" s="746"/>
      <c r="Q19" s="746"/>
      <c r="R19" s="746"/>
      <c r="S19" s="742"/>
      <c r="T19" s="742"/>
      <c r="U19" s="742"/>
      <c r="V19" s="742"/>
      <c r="W19" s="747"/>
    </row>
    <row r="20" spans="1:36" ht="17.100000000000001" customHeight="1">
      <c r="A20" s="206"/>
    </row>
    <row r="21" spans="1:36" s="35" customFormat="1" ht="17.100000000000001" customHeight="1">
      <c r="A21" s="35" t="s">
        <v>13</v>
      </c>
      <c r="C21" s="35" t="s">
        <v>93</v>
      </c>
    </row>
    <row r="27" spans="1:36" ht="17.100000000000001" customHeight="1">
      <c r="O27" s="1329" t="s">
        <v>298</v>
      </c>
      <c r="P27" s="1329"/>
      <c r="Q27" s="1329"/>
      <c r="R27" s="1270" t="s">
        <v>270</v>
      </c>
      <c r="S27" s="1270"/>
      <c r="T27" s="1270"/>
      <c r="U27" s="1240" t="s">
        <v>341</v>
      </c>
      <c r="W27" s="1315"/>
    </row>
    <row r="28" spans="1:36" ht="17.100000000000001" customHeight="1">
      <c r="O28" s="1271" t="s">
        <v>606</v>
      </c>
      <c r="P28" s="1271" t="s">
        <v>271</v>
      </c>
      <c r="Q28" s="1271"/>
      <c r="R28" s="1270"/>
      <c r="S28" s="1270"/>
      <c r="T28" s="1270"/>
      <c r="U28" s="1240"/>
      <c r="W28" s="1315"/>
    </row>
    <row r="29" spans="1:36" ht="37.5" customHeight="1">
      <c r="O29" s="1271"/>
      <c r="P29" s="104" t="s">
        <v>607</v>
      </c>
      <c r="Q29" s="104" t="s">
        <v>6</v>
      </c>
      <c r="R29" s="105" t="s">
        <v>274</v>
      </c>
      <c r="S29" s="1267" t="s">
        <v>273</v>
      </c>
      <c r="T29" s="1267"/>
      <c r="U29" s="1240"/>
      <c r="W29" s="1315"/>
    </row>
    <row r="30" spans="1:36" ht="17.100000000000001" customHeight="1">
      <c r="G30" s="157"/>
      <c r="H30" s="157"/>
      <c r="I30" s="157"/>
      <c r="J30" s="157"/>
      <c r="K30" s="157"/>
      <c r="L30" s="122"/>
      <c r="M30" s="432" t="s">
        <v>183</v>
      </c>
      <c r="N30" s="433"/>
      <c r="O30" s="1316"/>
      <c r="P30" s="1316"/>
      <c r="Q30" s="1316"/>
      <c r="R30" s="1316"/>
      <c r="S30" s="1316"/>
      <c r="T30" s="1316"/>
      <c r="U30" s="1316"/>
      <c r="V30" s="122"/>
      <c r="W30" s="122"/>
      <c r="X30" s="204"/>
      <c r="Y30" s="204"/>
      <c r="Z30" s="204"/>
      <c r="AA30" s="204"/>
      <c r="AB30" s="204"/>
      <c r="AC30" s="204"/>
      <c r="AD30" s="204"/>
      <c r="AE30" s="204"/>
      <c r="AF30" s="204"/>
      <c r="AG30" s="204"/>
      <c r="AH30" s="204"/>
      <c r="AI30" s="204"/>
      <c r="AJ30" s="204"/>
    </row>
    <row r="31" spans="1:36" s="524" customFormat="1" ht="22.5">
      <c r="A31" s="1213">
        <v>1</v>
      </c>
      <c r="B31" s="848"/>
      <c r="C31" s="848"/>
      <c r="D31" s="848"/>
      <c r="E31" s="849"/>
      <c r="F31" s="850"/>
      <c r="G31" s="850"/>
      <c r="H31" s="850"/>
      <c r="I31" s="851"/>
      <c r="J31" s="846"/>
      <c r="K31" s="853"/>
      <c r="L31" s="594">
        <f>mergeValue(A31)</f>
        <v>1</v>
      </c>
      <c r="M31" s="642" t="s">
        <v>20</v>
      </c>
      <c r="N31" s="647"/>
      <c r="O31" s="1249"/>
      <c r="P31" s="1250"/>
      <c r="Q31" s="1250"/>
      <c r="R31" s="1250"/>
      <c r="S31" s="1250"/>
      <c r="T31" s="1250"/>
      <c r="U31" s="1250"/>
      <c r="V31" s="1251"/>
      <c r="W31" s="631" t="s">
        <v>476</v>
      </c>
      <c r="X31" s="586"/>
      <c r="Y31" s="590"/>
      <c r="Z31" s="590" t="str">
        <f t="shared" ref="Z31:Z44" si="0">IF(M31="","",M31 )</f>
        <v>Наименование тарифа</v>
      </c>
      <c r="AA31" s="590"/>
      <c r="AB31" s="590"/>
      <c r="AC31" s="590"/>
      <c r="AD31" s="586"/>
      <c r="AE31" s="586"/>
      <c r="AF31" s="586"/>
      <c r="AG31" s="586"/>
      <c r="AH31" s="586"/>
      <c r="AI31" s="586"/>
      <c r="AJ31" s="586"/>
    </row>
    <row r="32" spans="1:36" s="524" customFormat="1" ht="22.5">
      <c r="A32" s="1213"/>
      <c r="B32" s="1213">
        <v>1</v>
      </c>
      <c r="C32" s="848"/>
      <c r="D32" s="848"/>
      <c r="E32" s="850"/>
      <c r="F32" s="850"/>
      <c r="G32" s="850"/>
      <c r="H32" s="850"/>
      <c r="I32" s="845"/>
      <c r="J32" s="844"/>
      <c r="K32" s="847"/>
      <c r="L32" s="594" t="str">
        <f>mergeValue(A32) &amp;"."&amp; mergeValue(B32)</f>
        <v>1.1</v>
      </c>
      <c r="M32" s="547" t="s">
        <v>16</v>
      </c>
      <c r="N32" s="647"/>
      <c r="O32" s="1249"/>
      <c r="P32" s="1250"/>
      <c r="Q32" s="1250"/>
      <c r="R32" s="1250"/>
      <c r="S32" s="1250"/>
      <c r="T32" s="1250"/>
      <c r="U32" s="1250"/>
      <c r="V32" s="1251"/>
      <c r="W32" s="631" t="s">
        <v>477</v>
      </c>
      <c r="X32" s="586"/>
      <c r="Y32" s="590"/>
      <c r="Z32" s="590" t="str">
        <f t="shared" si="0"/>
        <v>Территория действия тарифа</v>
      </c>
      <c r="AA32" s="590"/>
      <c r="AB32" s="590"/>
      <c r="AC32" s="590"/>
      <c r="AD32" s="586"/>
      <c r="AE32" s="586"/>
      <c r="AF32" s="586"/>
      <c r="AG32" s="586"/>
      <c r="AH32" s="586"/>
      <c r="AI32" s="586"/>
      <c r="AJ32" s="586"/>
    </row>
    <row r="33" spans="1:36" s="524" customFormat="1" ht="22.5">
      <c r="A33" s="1213"/>
      <c r="B33" s="1213"/>
      <c r="C33" s="1213">
        <v>1</v>
      </c>
      <c r="D33" s="848"/>
      <c r="E33" s="850"/>
      <c r="F33" s="850"/>
      <c r="G33" s="850"/>
      <c r="H33" s="850"/>
      <c r="I33" s="852"/>
      <c r="J33" s="844"/>
      <c r="K33" s="847"/>
      <c r="L33" s="594" t="str">
        <f>mergeValue(A33) &amp;"."&amp; mergeValue(B33)&amp;"."&amp; mergeValue(C33)</f>
        <v>1.1.1</v>
      </c>
      <c r="M33" s="548" t="s">
        <v>7</v>
      </c>
      <c r="N33" s="647"/>
      <c r="O33" s="1249"/>
      <c r="P33" s="1250"/>
      <c r="Q33" s="1250"/>
      <c r="R33" s="1250"/>
      <c r="S33" s="1250"/>
      <c r="T33" s="1250"/>
      <c r="U33" s="1250"/>
      <c r="V33" s="1251"/>
      <c r="W33" s="631" t="s">
        <v>634</v>
      </c>
      <c r="X33" s="586"/>
      <c r="Y33" s="590"/>
      <c r="Z33" s="590" t="str">
        <f t="shared" si="0"/>
        <v xml:space="preserve">Наименование системы теплоснабжения </v>
      </c>
      <c r="AA33" s="590"/>
      <c r="AB33" s="590"/>
      <c r="AC33" s="590"/>
      <c r="AD33" s="586"/>
      <c r="AE33" s="586"/>
      <c r="AF33" s="586"/>
      <c r="AG33" s="586"/>
      <c r="AH33" s="586"/>
      <c r="AI33" s="586"/>
      <c r="AJ33" s="586"/>
    </row>
    <row r="34" spans="1:36" s="524" customFormat="1" ht="22.5">
      <c r="A34" s="1213"/>
      <c r="B34" s="1213"/>
      <c r="C34" s="1213"/>
      <c r="D34" s="1213">
        <v>1</v>
      </c>
      <c r="E34" s="850"/>
      <c r="F34" s="850"/>
      <c r="G34" s="850"/>
      <c r="H34" s="850"/>
      <c r="I34" s="852"/>
      <c r="J34" s="844"/>
      <c r="K34" s="847"/>
      <c r="L34" s="594" t="str">
        <f>mergeValue(A34) &amp;"."&amp; mergeValue(B34)&amp;"."&amp; mergeValue(C34)&amp;"."&amp; mergeValue(D34)</f>
        <v>1.1.1.1</v>
      </c>
      <c r="M34" s="549" t="s">
        <v>22</v>
      </c>
      <c r="N34" s="647"/>
      <c r="O34" s="1249"/>
      <c r="P34" s="1250"/>
      <c r="Q34" s="1250"/>
      <c r="R34" s="1250"/>
      <c r="S34" s="1250"/>
      <c r="T34" s="1250"/>
      <c r="U34" s="1250"/>
      <c r="V34" s="1251"/>
      <c r="W34" s="631" t="s">
        <v>635</v>
      </c>
      <c r="X34" s="586"/>
      <c r="Y34" s="590"/>
      <c r="Z34" s="590" t="str">
        <f t="shared" si="0"/>
        <v xml:space="preserve">Источник тепловой энергии  </v>
      </c>
      <c r="AA34" s="590"/>
      <c r="AB34" s="590"/>
      <c r="AC34" s="590"/>
      <c r="AD34" s="586"/>
      <c r="AE34" s="586"/>
      <c r="AF34" s="586"/>
      <c r="AG34" s="586"/>
      <c r="AH34" s="586"/>
      <c r="AI34" s="586"/>
      <c r="AJ34" s="586"/>
    </row>
    <row r="35" spans="1:36" s="524" customFormat="1" ht="101.25">
      <c r="A35" s="1213"/>
      <c r="B35" s="1213"/>
      <c r="C35" s="1213"/>
      <c r="D35" s="1213"/>
      <c r="E35" s="1213">
        <v>1</v>
      </c>
      <c r="F35" s="850"/>
      <c r="G35" s="850"/>
      <c r="H35" s="848">
        <v>1</v>
      </c>
      <c r="I35" s="1213">
        <v>1</v>
      </c>
      <c r="J35" s="850"/>
      <c r="K35" s="855"/>
      <c r="L35" s="594" t="str">
        <f>mergeValue(A35) &amp;"."&amp; mergeValue(B35)&amp;"."&amp; mergeValue(C35)&amp;"."&amp; mergeValue(D35)&amp;"."&amp; mergeValue(E35)</f>
        <v>1.1.1.1.1</v>
      </c>
      <c r="M35" s="555" t="s">
        <v>9</v>
      </c>
      <c r="N35" s="647"/>
      <c r="O35" s="1216"/>
      <c r="P35" s="1217"/>
      <c r="Q35" s="1217"/>
      <c r="R35" s="1217"/>
      <c r="S35" s="1217"/>
      <c r="T35" s="1217"/>
      <c r="U35" s="1217"/>
      <c r="V35" s="1218"/>
      <c r="W35" s="631" t="s">
        <v>639</v>
      </c>
      <c r="X35" s="586"/>
      <c r="Y35" s="590"/>
      <c r="Z35" s="590" t="str">
        <f t="shared" si="0"/>
        <v>Схема подключения теплопотребляющей установки к коллектору источника тепловой энергии</v>
      </c>
      <c r="AA35" s="590"/>
      <c r="AB35" s="590"/>
      <c r="AC35" s="590"/>
      <c r="AD35" s="586"/>
      <c r="AE35" s="586"/>
      <c r="AF35" s="586"/>
      <c r="AG35" s="586"/>
      <c r="AH35" s="586"/>
      <c r="AI35" s="586"/>
      <c r="AJ35" s="586"/>
    </row>
    <row r="36" spans="1:36" s="524" customFormat="1" ht="90">
      <c r="A36" s="1213"/>
      <c r="B36" s="1213"/>
      <c r="C36" s="1213"/>
      <c r="D36" s="1213"/>
      <c r="E36" s="1213"/>
      <c r="F36" s="1213">
        <v>1</v>
      </c>
      <c r="G36" s="848"/>
      <c r="H36" s="848"/>
      <c r="I36" s="1213"/>
      <c r="J36" s="1213">
        <v>1</v>
      </c>
      <c r="K36" s="856"/>
      <c r="L36" s="594" t="str">
        <f>mergeValue(A36) &amp;"."&amp; mergeValue(B36)&amp;"."&amp; mergeValue(C36)&amp;"."&amp; mergeValue(D36)&amp;"."&amp; mergeValue(E36)&amp;"."&amp; mergeValue(F36)</f>
        <v>1.1.1.1.1.1</v>
      </c>
      <c r="M36" s="556" t="s">
        <v>10</v>
      </c>
      <c r="N36" s="647"/>
      <c r="O36" s="1216"/>
      <c r="P36" s="1217"/>
      <c r="Q36" s="1217"/>
      <c r="R36" s="1217"/>
      <c r="S36" s="1217"/>
      <c r="T36" s="1217"/>
      <c r="U36" s="1217"/>
      <c r="V36" s="1218"/>
      <c r="W36" s="631" t="s">
        <v>637</v>
      </c>
      <c r="X36" s="586"/>
      <c r="Y36" s="590"/>
      <c r="Z36" s="590" t="str">
        <f t="shared" si="0"/>
        <v>Группа потребителей</v>
      </c>
      <c r="AA36" s="590"/>
      <c r="AB36" s="590"/>
      <c r="AC36" s="590"/>
      <c r="AD36" s="586"/>
      <c r="AE36" s="586"/>
      <c r="AF36" s="586"/>
      <c r="AG36" s="586"/>
      <c r="AH36" s="586"/>
      <c r="AI36" s="586"/>
      <c r="AJ36" s="586"/>
    </row>
    <row r="37" spans="1:36" s="524" customFormat="1" ht="195.75" customHeight="1">
      <c r="A37" s="1213"/>
      <c r="B37" s="1213"/>
      <c r="C37" s="1213"/>
      <c r="D37" s="1213"/>
      <c r="E37" s="1213"/>
      <c r="F37" s="1213"/>
      <c r="G37" s="848">
        <v>1</v>
      </c>
      <c r="H37" s="848"/>
      <c r="I37" s="1213"/>
      <c r="J37" s="1213"/>
      <c r="K37" s="856">
        <v>1</v>
      </c>
      <c r="L37" s="594" t="str">
        <f>mergeValue(A37) &amp;"."&amp; mergeValue(B37)&amp;"."&amp; mergeValue(C37)&amp;"."&amp; mergeValue(D37)&amp;"."&amp; mergeValue(E37)&amp;"."&amp; mergeValue(F37)&amp;"."&amp; mergeValue(G37)</f>
        <v>1.1.1.1.1.1.1</v>
      </c>
      <c r="M37" s="1070"/>
      <c r="N37" s="647"/>
      <c r="O37" s="563"/>
      <c r="P37" s="563"/>
      <c r="Q37" s="1095"/>
      <c r="R37" s="1219"/>
      <c r="S37" s="1220" t="s">
        <v>84</v>
      </c>
      <c r="T37" s="1219"/>
      <c r="U37" s="1220" t="s">
        <v>84</v>
      </c>
      <c r="V37" s="563"/>
      <c r="W37" s="1212" t="s">
        <v>656</v>
      </c>
      <c r="X37" s="586" t="str">
        <f>strCheckDate(O38:V38)</f>
        <v/>
      </c>
      <c r="Y37" s="590"/>
      <c r="Z37" s="590" t="str">
        <f t="shared" si="0"/>
        <v/>
      </c>
      <c r="AA37" s="590"/>
      <c r="AB37" s="590"/>
      <c r="AC37" s="590"/>
      <c r="AD37" s="586"/>
      <c r="AE37" s="586"/>
      <c r="AF37" s="586"/>
      <c r="AG37" s="586"/>
      <c r="AH37" s="586"/>
      <c r="AI37" s="586"/>
      <c r="AJ37" s="586"/>
    </row>
    <row r="38" spans="1:36" s="524" customFormat="1" ht="14.25" hidden="1" customHeight="1">
      <c r="A38" s="1213"/>
      <c r="B38" s="1213"/>
      <c r="C38" s="1213"/>
      <c r="D38" s="1213"/>
      <c r="E38" s="1213"/>
      <c r="F38" s="1213"/>
      <c r="G38" s="848"/>
      <c r="H38" s="848"/>
      <c r="I38" s="1213"/>
      <c r="J38" s="1213"/>
      <c r="K38" s="856"/>
      <c r="L38" s="601"/>
      <c r="M38" s="647"/>
      <c r="N38" s="647"/>
      <c r="O38" s="563"/>
      <c r="P38" s="563"/>
      <c r="Q38" s="585" t="str">
        <f>R37 &amp; "-" &amp; T37</f>
        <v>-</v>
      </c>
      <c r="R38" s="1219"/>
      <c r="S38" s="1220"/>
      <c r="T38" s="1219"/>
      <c r="U38" s="1220"/>
      <c r="V38" s="563"/>
      <c r="W38" s="1212"/>
      <c r="X38" s="586"/>
      <c r="Y38" s="590"/>
      <c r="Z38" s="590" t="str">
        <f t="shared" si="0"/>
        <v/>
      </c>
      <c r="AA38" s="590"/>
      <c r="AB38" s="590"/>
      <c r="AC38" s="590"/>
      <c r="AD38" s="586"/>
      <c r="AE38" s="586"/>
      <c r="AF38" s="586"/>
      <c r="AG38" s="586"/>
      <c r="AH38" s="586"/>
      <c r="AI38" s="586"/>
      <c r="AJ38" s="586"/>
    </row>
    <row r="39" spans="1:36" s="524" customFormat="1" ht="15" customHeight="1">
      <c r="A39" s="1213"/>
      <c r="B39" s="1213"/>
      <c r="C39" s="1213"/>
      <c r="D39" s="1213"/>
      <c r="E39" s="1213"/>
      <c r="F39" s="1213"/>
      <c r="G39" s="850"/>
      <c r="H39" s="848"/>
      <c r="I39" s="1213"/>
      <c r="J39" s="1213"/>
      <c r="K39" s="855"/>
      <c r="L39" s="539"/>
      <c r="M39" s="558" t="s">
        <v>25</v>
      </c>
      <c r="N39" s="565"/>
      <c r="O39" s="565"/>
      <c r="P39" s="565"/>
      <c r="Q39" s="565"/>
      <c r="R39" s="565"/>
      <c r="S39" s="565"/>
      <c r="T39" s="565"/>
      <c r="U39" s="565"/>
      <c r="V39" s="561"/>
      <c r="W39" s="1212"/>
      <c r="X39" s="586"/>
      <c r="Y39" s="590"/>
      <c r="Z39" s="590" t="str">
        <f t="shared" si="0"/>
        <v>Добавить вид теплоносителя (параметры теплоносителя)</v>
      </c>
      <c r="AA39" s="590"/>
      <c r="AB39" s="590"/>
      <c r="AC39" s="590"/>
      <c r="AD39" s="586"/>
      <c r="AE39" s="586"/>
      <c r="AF39" s="586"/>
      <c r="AG39" s="586"/>
      <c r="AH39" s="586"/>
      <c r="AI39" s="586"/>
      <c r="AJ39" s="586"/>
    </row>
    <row r="40" spans="1:36" s="524" customFormat="1" ht="15" customHeight="1">
      <c r="A40" s="1213"/>
      <c r="B40" s="1213"/>
      <c r="C40" s="1213"/>
      <c r="D40" s="1213"/>
      <c r="E40" s="1213"/>
      <c r="F40" s="850"/>
      <c r="G40" s="850"/>
      <c r="H40" s="848"/>
      <c r="I40" s="1213"/>
      <c r="J40" s="850"/>
      <c r="K40" s="855"/>
      <c r="L40" s="539"/>
      <c r="M40" s="557" t="s">
        <v>11</v>
      </c>
      <c r="N40" s="565"/>
      <c r="O40" s="565"/>
      <c r="P40" s="565"/>
      <c r="Q40" s="565"/>
      <c r="R40" s="565"/>
      <c r="S40" s="565"/>
      <c r="T40" s="565"/>
      <c r="U40" s="564"/>
      <c r="V40" s="565"/>
      <c r="W40" s="666"/>
      <c r="X40" s="586"/>
      <c r="Y40" s="590"/>
      <c r="Z40" s="590" t="str">
        <f t="shared" si="0"/>
        <v>Добавить группу потребителей</v>
      </c>
      <c r="AA40" s="590"/>
      <c r="AB40" s="590"/>
      <c r="AC40" s="590"/>
      <c r="AD40" s="586"/>
      <c r="AE40" s="586"/>
      <c r="AF40" s="586"/>
      <c r="AG40" s="586"/>
      <c r="AH40" s="586"/>
      <c r="AI40" s="586"/>
      <c r="AJ40" s="586"/>
    </row>
    <row r="41" spans="1:36" s="524" customFormat="1" ht="15" customHeight="1">
      <c r="A41" s="1213"/>
      <c r="B41" s="1213"/>
      <c r="C41" s="1213"/>
      <c r="D41" s="1213"/>
      <c r="E41" s="854"/>
      <c r="F41" s="850"/>
      <c r="G41" s="850"/>
      <c r="H41" s="850"/>
      <c r="I41" s="846"/>
      <c r="J41" s="843"/>
      <c r="K41" s="853"/>
      <c r="L41" s="539"/>
      <c r="M41" s="552" t="s">
        <v>12</v>
      </c>
      <c r="N41" s="565"/>
      <c r="O41" s="565"/>
      <c r="P41" s="565"/>
      <c r="Q41" s="565"/>
      <c r="R41" s="565"/>
      <c r="S41" s="565"/>
      <c r="T41" s="565"/>
      <c r="U41" s="564"/>
      <c r="V41" s="565"/>
      <c r="W41" s="666"/>
      <c r="X41" s="586"/>
      <c r="Y41" s="590"/>
      <c r="Z41" s="590" t="str">
        <f t="shared" si="0"/>
        <v>Добавить схему подключения</v>
      </c>
      <c r="AA41" s="590"/>
      <c r="AB41" s="590"/>
      <c r="AC41" s="590"/>
      <c r="AD41" s="586"/>
      <c r="AE41" s="586"/>
      <c r="AF41" s="586"/>
      <c r="AG41" s="586"/>
      <c r="AH41" s="586"/>
      <c r="AI41" s="586"/>
      <c r="AJ41" s="586"/>
    </row>
    <row r="42" spans="1:36" s="524" customFormat="1" ht="15" customHeight="1">
      <c r="A42" s="1213"/>
      <c r="B42" s="1213"/>
      <c r="C42" s="1213"/>
      <c r="D42" s="854"/>
      <c r="E42" s="854"/>
      <c r="F42" s="850"/>
      <c r="G42" s="850"/>
      <c r="H42" s="850"/>
      <c r="I42" s="846"/>
      <c r="J42" s="843"/>
      <c r="K42" s="853"/>
      <c r="L42" s="539"/>
      <c r="M42" s="551" t="s">
        <v>17</v>
      </c>
      <c r="N42" s="565"/>
      <c r="O42" s="565"/>
      <c r="P42" s="565"/>
      <c r="Q42" s="565"/>
      <c r="R42" s="565"/>
      <c r="S42" s="565"/>
      <c r="T42" s="565"/>
      <c r="U42" s="564"/>
      <c r="V42" s="565"/>
      <c r="W42" s="666"/>
      <c r="X42" s="586"/>
      <c r="Y42" s="590"/>
      <c r="Z42" s="590" t="str">
        <f t="shared" si="0"/>
        <v>Добавить источник тепловой энергии</v>
      </c>
      <c r="AA42" s="590"/>
      <c r="AB42" s="590"/>
      <c r="AC42" s="590"/>
      <c r="AD42" s="586"/>
      <c r="AE42" s="586"/>
      <c r="AF42" s="586"/>
      <c r="AG42" s="586"/>
      <c r="AH42" s="586"/>
      <c r="AI42" s="586"/>
      <c r="AJ42" s="586"/>
    </row>
    <row r="43" spans="1:36" s="524" customFormat="1" ht="15" customHeight="1">
      <c r="A43" s="1213"/>
      <c r="B43" s="1213"/>
      <c r="C43" s="854"/>
      <c r="D43" s="854"/>
      <c r="E43" s="854"/>
      <c r="F43" s="854"/>
      <c r="G43" s="859"/>
      <c r="H43" s="846"/>
      <c r="I43" s="857"/>
      <c r="J43" s="843"/>
      <c r="K43" s="858"/>
      <c r="L43" s="539"/>
      <c r="M43" s="550" t="s">
        <v>18</v>
      </c>
      <c r="N43" s="565"/>
      <c r="O43" s="565"/>
      <c r="P43" s="565"/>
      <c r="Q43" s="565"/>
      <c r="R43" s="565"/>
      <c r="S43" s="565"/>
      <c r="T43" s="565"/>
      <c r="U43" s="564"/>
      <c r="V43" s="565"/>
      <c r="W43" s="666"/>
      <c r="X43" s="586"/>
      <c r="Y43" s="590"/>
      <c r="Z43" s="590" t="str">
        <f t="shared" si="0"/>
        <v>Добавить наименование системы теплоснабжения</v>
      </c>
      <c r="AA43" s="590"/>
      <c r="AB43" s="590"/>
      <c r="AC43" s="590"/>
      <c r="AD43" s="586"/>
      <c r="AE43" s="586"/>
      <c r="AF43" s="586"/>
      <c r="AG43" s="586"/>
      <c r="AH43" s="586"/>
      <c r="AI43" s="586"/>
      <c r="AJ43" s="586"/>
    </row>
    <row r="44" spans="1:36" s="524" customFormat="1" ht="15" customHeight="1">
      <c r="A44" s="1213"/>
      <c r="B44" s="854"/>
      <c r="C44" s="854"/>
      <c r="D44" s="854"/>
      <c r="E44" s="854"/>
      <c r="F44" s="854"/>
      <c r="G44" s="859"/>
      <c r="H44" s="846"/>
      <c r="I44" s="846"/>
      <c r="J44" s="843"/>
      <c r="K44" s="853"/>
      <c r="L44" s="539"/>
      <c r="M44" s="559" t="s">
        <v>19</v>
      </c>
      <c r="N44" s="565"/>
      <c r="O44" s="565"/>
      <c r="P44" s="565"/>
      <c r="Q44" s="565"/>
      <c r="R44" s="565"/>
      <c r="S44" s="565"/>
      <c r="T44" s="565"/>
      <c r="U44" s="564"/>
      <c r="V44" s="565"/>
      <c r="W44" s="666"/>
      <c r="X44" s="586"/>
      <c r="Y44" s="590"/>
      <c r="Z44" s="590" t="str">
        <f t="shared" si="0"/>
        <v>Добавить территорию действия тарифа</v>
      </c>
      <c r="AA44" s="590"/>
      <c r="AB44" s="590"/>
      <c r="AC44" s="590"/>
      <c r="AD44" s="586"/>
      <c r="AE44" s="586"/>
      <c r="AF44" s="586"/>
      <c r="AG44" s="586"/>
      <c r="AH44" s="586"/>
      <c r="AI44" s="586"/>
      <c r="AJ44" s="586"/>
    </row>
    <row r="45" spans="1:36" s="523" customFormat="1" ht="15" customHeight="1">
      <c r="A45" s="842"/>
      <c r="B45" s="842"/>
      <c r="C45" s="842"/>
      <c r="D45" s="842"/>
      <c r="E45" s="842"/>
      <c r="F45" s="842"/>
      <c r="G45" s="842"/>
      <c r="H45" s="842"/>
      <c r="I45" s="842"/>
      <c r="J45" s="842"/>
      <c r="K45" s="842"/>
      <c r="L45" s="493"/>
      <c r="M45" s="566" t="s">
        <v>309</v>
      </c>
      <c r="N45" s="565"/>
      <c r="O45" s="565"/>
      <c r="P45" s="565"/>
      <c r="Q45" s="565"/>
      <c r="R45" s="565"/>
      <c r="S45" s="565"/>
      <c r="T45" s="565"/>
      <c r="U45" s="564"/>
      <c r="V45" s="565"/>
      <c r="W45" s="666"/>
      <c r="X45" s="588"/>
      <c r="Y45" s="588"/>
      <c r="Z45" s="588"/>
      <c r="AA45" s="588"/>
      <c r="AB45" s="588"/>
      <c r="AC45" s="588"/>
      <c r="AD45" s="588"/>
      <c r="AE45" s="588"/>
      <c r="AF45" s="588"/>
      <c r="AG45" s="588"/>
      <c r="AH45" s="588"/>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6"/>
      <c r="Y47" s="216"/>
      <c r="Z47" s="216"/>
      <c r="AA47" s="216"/>
      <c r="AB47" s="216"/>
      <c r="AC47" s="216"/>
      <c r="AD47" s="216"/>
      <c r="AE47" s="216"/>
      <c r="AF47" s="216"/>
      <c r="AG47" s="216"/>
      <c r="AH47" s="216"/>
      <c r="AI47" s="216"/>
      <c r="AJ47" s="216"/>
    </row>
    <row r="48" spans="1:36" ht="17.100000000000001" customHeight="1">
      <c r="L48" s="470"/>
      <c r="M48" s="470"/>
      <c r="N48" s="470"/>
      <c r="O48" s="470"/>
      <c r="P48" s="470"/>
      <c r="Q48" s="470"/>
      <c r="R48" s="470"/>
      <c r="S48" s="470"/>
      <c r="T48" s="470"/>
      <c r="U48" s="470"/>
      <c r="V48" s="470"/>
      <c r="W48" s="470"/>
      <c r="X48" s="204"/>
      <c r="Y48" s="204"/>
      <c r="Z48" s="204"/>
      <c r="AA48" s="204"/>
      <c r="AB48" s="204"/>
      <c r="AC48" s="204"/>
      <c r="AD48" s="204"/>
      <c r="AE48" s="204"/>
      <c r="AF48" s="204"/>
      <c r="AG48" s="204"/>
      <c r="AH48" s="204"/>
      <c r="AI48" s="204"/>
      <c r="AJ48" s="204"/>
    </row>
    <row r="49" spans="1:36" s="524" customFormat="1" ht="22.5">
      <c r="A49" s="1213">
        <v>1</v>
      </c>
      <c r="B49" s="866"/>
      <c r="C49" s="866"/>
      <c r="D49" s="866"/>
      <c r="E49" s="867"/>
      <c r="F49" s="868"/>
      <c r="G49" s="868"/>
      <c r="H49" s="868"/>
      <c r="I49" s="869"/>
      <c r="J49" s="864"/>
      <c r="K49" s="871"/>
      <c r="L49" s="594">
        <f>mergeValue(A49)</f>
        <v>1</v>
      </c>
      <c r="M49" s="642" t="s">
        <v>20</v>
      </c>
      <c r="N49" s="647"/>
      <c r="O49" s="1249"/>
      <c r="P49" s="1250"/>
      <c r="Q49" s="1250"/>
      <c r="R49" s="1250"/>
      <c r="S49" s="1250"/>
      <c r="T49" s="1250"/>
      <c r="U49" s="1250"/>
      <c r="V49" s="1251"/>
      <c r="W49" s="631" t="s">
        <v>476</v>
      </c>
      <c r="X49" s="586"/>
      <c r="Y49" s="590"/>
      <c r="Z49" s="590" t="str">
        <f t="shared" ref="Z49:Z62" si="1">IF(M49="","",M49 )</f>
        <v>Наименование тарифа</v>
      </c>
      <c r="AA49" s="590"/>
      <c r="AB49" s="590"/>
      <c r="AC49" s="590"/>
      <c r="AD49" s="586"/>
      <c r="AE49" s="586"/>
      <c r="AF49" s="586"/>
      <c r="AG49" s="586"/>
      <c r="AH49" s="586"/>
      <c r="AI49" s="586"/>
      <c r="AJ49" s="586"/>
    </row>
    <row r="50" spans="1:36" s="524" customFormat="1" ht="22.5">
      <c r="A50" s="1213"/>
      <c r="B50" s="1213">
        <v>1</v>
      </c>
      <c r="C50" s="866"/>
      <c r="D50" s="866"/>
      <c r="E50" s="868"/>
      <c r="F50" s="868"/>
      <c r="G50" s="868"/>
      <c r="H50" s="868"/>
      <c r="I50" s="863"/>
      <c r="J50" s="862"/>
      <c r="K50" s="865"/>
      <c r="L50" s="594" t="str">
        <f>mergeValue(A50) &amp;"."&amp; mergeValue(B50)</f>
        <v>1.1</v>
      </c>
      <c r="M50" s="547" t="s">
        <v>16</v>
      </c>
      <c r="N50" s="647"/>
      <c r="O50" s="1249"/>
      <c r="P50" s="1250"/>
      <c r="Q50" s="1250"/>
      <c r="R50" s="1250"/>
      <c r="S50" s="1250"/>
      <c r="T50" s="1250"/>
      <c r="U50" s="1250"/>
      <c r="V50" s="1251"/>
      <c r="W50" s="631" t="s">
        <v>477</v>
      </c>
      <c r="X50" s="586"/>
      <c r="Y50" s="590"/>
      <c r="Z50" s="590" t="str">
        <f t="shared" si="1"/>
        <v>Территория действия тарифа</v>
      </c>
      <c r="AA50" s="590"/>
      <c r="AB50" s="590"/>
      <c r="AC50" s="590"/>
      <c r="AD50" s="586"/>
      <c r="AE50" s="586"/>
      <c r="AF50" s="586"/>
      <c r="AG50" s="586"/>
      <c r="AH50" s="586"/>
      <c r="AI50" s="586"/>
      <c r="AJ50" s="586"/>
    </row>
    <row r="51" spans="1:36" s="524" customFormat="1" ht="22.5">
      <c r="A51" s="1213"/>
      <c r="B51" s="1213"/>
      <c r="C51" s="1213">
        <v>1</v>
      </c>
      <c r="D51" s="866"/>
      <c r="E51" s="868"/>
      <c r="F51" s="868"/>
      <c r="G51" s="868"/>
      <c r="H51" s="868"/>
      <c r="I51" s="870"/>
      <c r="J51" s="862"/>
      <c r="K51" s="865"/>
      <c r="L51" s="594" t="str">
        <f>mergeValue(A51) &amp;"."&amp; mergeValue(B51)&amp;"."&amp; mergeValue(C51)</f>
        <v>1.1.1</v>
      </c>
      <c r="M51" s="548" t="s">
        <v>7</v>
      </c>
      <c r="N51" s="647"/>
      <c r="O51" s="1249"/>
      <c r="P51" s="1250"/>
      <c r="Q51" s="1250"/>
      <c r="R51" s="1250"/>
      <c r="S51" s="1250"/>
      <c r="T51" s="1250"/>
      <c r="U51" s="1250"/>
      <c r="V51" s="1251"/>
      <c r="W51" s="631" t="s">
        <v>634</v>
      </c>
      <c r="X51" s="586"/>
      <c r="Y51" s="590"/>
      <c r="Z51" s="590" t="str">
        <f t="shared" si="1"/>
        <v xml:space="preserve">Наименование системы теплоснабжения </v>
      </c>
      <c r="AA51" s="590"/>
      <c r="AB51" s="590"/>
      <c r="AC51" s="590"/>
      <c r="AD51" s="586"/>
      <c r="AE51" s="586"/>
      <c r="AF51" s="586"/>
      <c r="AG51" s="586"/>
      <c r="AH51" s="586"/>
      <c r="AI51" s="586"/>
      <c r="AJ51" s="586"/>
    </row>
    <row r="52" spans="1:36" s="524" customFormat="1" ht="22.5">
      <c r="A52" s="1213"/>
      <c r="B52" s="1213"/>
      <c r="C52" s="1213"/>
      <c r="D52" s="1213">
        <v>1</v>
      </c>
      <c r="E52" s="868"/>
      <c r="F52" s="868"/>
      <c r="G52" s="868"/>
      <c r="H52" s="868"/>
      <c r="I52" s="870"/>
      <c r="J52" s="862"/>
      <c r="K52" s="865"/>
      <c r="L52" s="594" t="str">
        <f>mergeValue(A52) &amp;"."&amp; mergeValue(B52)&amp;"."&amp; mergeValue(C52)&amp;"."&amp; mergeValue(D52)</f>
        <v>1.1.1.1</v>
      </c>
      <c r="M52" s="549" t="s">
        <v>22</v>
      </c>
      <c r="N52" s="647"/>
      <c r="O52" s="1249"/>
      <c r="P52" s="1250"/>
      <c r="Q52" s="1250"/>
      <c r="R52" s="1250"/>
      <c r="S52" s="1250"/>
      <c r="T52" s="1250"/>
      <c r="U52" s="1250"/>
      <c r="V52" s="1251"/>
      <c r="W52" s="631" t="s">
        <v>635</v>
      </c>
      <c r="X52" s="586"/>
      <c r="Y52" s="590"/>
      <c r="Z52" s="590" t="str">
        <f t="shared" si="1"/>
        <v xml:space="preserve">Источник тепловой энергии  </v>
      </c>
      <c r="AA52" s="590"/>
      <c r="AB52" s="590"/>
      <c r="AC52" s="590"/>
      <c r="AD52" s="586"/>
      <c r="AE52" s="586"/>
      <c r="AF52" s="586"/>
      <c r="AG52" s="586"/>
      <c r="AH52" s="586"/>
      <c r="AI52" s="586"/>
      <c r="AJ52" s="586"/>
    </row>
    <row r="53" spans="1:36" s="524" customFormat="1" ht="101.25">
      <c r="A53" s="1213"/>
      <c r="B53" s="1213"/>
      <c r="C53" s="1213"/>
      <c r="D53" s="1213"/>
      <c r="E53" s="1213">
        <v>1</v>
      </c>
      <c r="F53" s="868"/>
      <c r="G53" s="868"/>
      <c r="H53" s="866">
        <v>1</v>
      </c>
      <c r="I53" s="1213">
        <v>1</v>
      </c>
      <c r="J53" s="868"/>
      <c r="K53" s="873"/>
      <c r="L53" s="594" t="str">
        <f>mergeValue(A53) &amp;"."&amp; mergeValue(B53)&amp;"."&amp; mergeValue(C53)&amp;"."&amp; mergeValue(D53)&amp;"."&amp; mergeValue(E53)</f>
        <v>1.1.1.1.1</v>
      </c>
      <c r="M53" s="555" t="s">
        <v>9</v>
      </c>
      <c r="N53" s="647"/>
      <c r="O53" s="1216"/>
      <c r="P53" s="1217"/>
      <c r="Q53" s="1217"/>
      <c r="R53" s="1217"/>
      <c r="S53" s="1217"/>
      <c r="T53" s="1217"/>
      <c r="U53" s="1217"/>
      <c r="V53" s="1218"/>
      <c r="W53" s="631" t="s">
        <v>639</v>
      </c>
      <c r="X53" s="586"/>
      <c r="Y53" s="590"/>
      <c r="Z53" s="590" t="str">
        <f t="shared" si="1"/>
        <v>Схема подключения теплопотребляющей установки к коллектору источника тепловой энергии</v>
      </c>
      <c r="AA53" s="590"/>
      <c r="AB53" s="590"/>
      <c r="AC53" s="590"/>
      <c r="AD53" s="586"/>
      <c r="AE53" s="586"/>
      <c r="AF53" s="586"/>
      <c r="AG53" s="586"/>
      <c r="AH53" s="586"/>
      <c r="AI53" s="586"/>
      <c r="AJ53" s="586"/>
    </row>
    <row r="54" spans="1:36" s="524" customFormat="1" ht="90">
      <c r="A54" s="1213"/>
      <c r="B54" s="1213"/>
      <c r="C54" s="1213"/>
      <c r="D54" s="1213"/>
      <c r="E54" s="1213"/>
      <c r="F54" s="1213">
        <v>1</v>
      </c>
      <c r="G54" s="866"/>
      <c r="H54" s="866"/>
      <c r="I54" s="1213"/>
      <c r="J54" s="1213">
        <v>1</v>
      </c>
      <c r="K54" s="874"/>
      <c r="L54" s="594" t="str">
        <f>mergeValue(A54) &amp;"."&amp; mergeValue(B54)&amp;"."&amp; mergeValue(C54)&amp;"."&amp; mergeValue(D54)&amp;"."&amp; mergeValue(E54)&amp;"."&amp; mergeValue(F54)</f>
        <v>1.1.1.1.1.1</v>
      </c>
      <c r="M54" s="556" t="s">
        <v>10</v>
      </c>
      <c r="N54" s="647"/>
      <c r="O54" s="1216"/>
      <c r="P54" s="1217"/>
      <c r="Q54" s="1217"/>
      <c r="R54" s="1217"/>
      <c r="S54" s="1217"/>
      <c r="T54" s="1217"/>
      <c r="U54" s="1217"/>
      <c r="V54" s="1218"/>
      <c r="W54" s="631" t="s">
        <v>637</v>
      </c>
      <c r="X54" s="586"/>
      <c r="Y54" s="590"/>
      <c r="Z54" s="590" t="str">
        <f t="shared" si="1"/>
        <v>Группа потребителей</v>
      </c>
      <c r="AA54" s="590"/>
      <c r="AB54" s="590"/>
      <c r="AC54" s="590"/>
      <c r="AD54" s="586"/>
      <c r="AE54" s="586"/>
      <c r="AF54" s="586"/>
      <c r="AG54" s="586"/>
      <c r="AH54" s="586"/>
      <c r="AI54" s="586"/>
      <c r="AJ54" s="586"/>
    </row>
    <row r="55" spans="1:36" s="524" customFormat="1" ht="195.75" customHeight="1">
      <c r="A55" s="1213"/>
      <c r="B55" s="1213"/>
      <c r="C55" s="1213"/>
      <c r="D55" s="1213"/>
      <c r="E55" s="1213"/>
      <c r="F55" s="1213"/>
      <c r="G55" s="866">
        <v>1</v>
      </c>
      <c r="H55" s="866"/>
      <c r="I55" s="1213"/>
      <c r="J55" s="1213"/>
      <c r="K55" s="874">
        <v>1</v>
      </c>
      <c r="L55" s="594" t="str">
        <f>mergeValue(A55) &amp;"."&amp; mergeValue(B55)&amp;"."&amp; mergeValue(C55)&amp;"."&amp; mergeValue(D55)&amp;"."&amp; mergeValue(E55)&amp;"."&amp; mergeValue(F55)&amp;"."&amp; mergeValue(G55)</f>
        <v>1.1.1.1.1.1.1</v>
      </c>
      <c r="M55" s="1070"/>
      <c r="N55" s="647"/>
      <c r="O55" s="563"/>
      <c r="P55" s="563"/>
      <c r="Q55" s="1095"/>
      <c r="R55" s="1219"/>
      <c r="S55" s="1220" t="s">
        <v>84</v>
      </c>
      <c r="T55" s="1219"/>
      <c r="U55" s="1220" t="s">
        <v>84</v>
      </c>
      <c r="V55" s="563"/>
      <c r="W55" s="1212" t="s">
        <v>656</v>
      </c>
      <c r="X55" s="586" t="str">
        <f>strCheckDate(O56:V56)</f>
        <v/>
      </c>
      <c r="Y55" s="590"/>
      <c r="Z55" s="590" t="str">
        <f t="shared" si="1"/>
        <v/>
      </c>
      <c r="AA55" s="590"/>
      <c r="AB55" s="590"/>
      <c r="AC55" s="590"/>
      <c r="AD55" s="586"/>
      <c r="AE55" s="586"/>
      <c r="AF55" s="586"/>
      <c r="AG55" s="586"/>
      <c r="AH55" s="586"/>
      <c r="AI55" s="586"/>
      <c r="AJ55" s="586"/>
    </row>
    <row r="56" spans="1:36" s="524" customFormat="1" ht="14.25" hidden="1" customHeight="1">
      <c r="A56" s="1213"/>
      <c r="B56" s="1213"/>
      <c r="C56" s="1213"/>
      <c r="D56" s="1213"/>
      <c r="E56" s="1213"/>
      <c r="F56" s="1213"/>
      <c r="G56" s="866"/>
      <c r="H56" s="866"/>
      <c r="I56" s="1213"/>
      <c r="J56" s="1213"/>
      <c r="K56" s="874"/>
      <c r="L56" s="601"/>
      <c r="M56" s="647"/>
      <c r="N56" s="647"/>
      <c r="O56" s="563"/>
      <c r="P56" s="563"/>
      <c r="Q56" s="585" t="str">
        <f>R55 &amp; "-" &amp; T55</f>
        <v>-</v>
      </c>
      <c r="R56" s="1219"/>
      <c r="S56" s="1220"/>
      <c r="T56" s="1219"/>
      <c r="U56" s="1220"/>
      <c r="V56" s="563"/>
      <c r="W56" s="1212"/>
      <c r="X56" s="586"/>
      <c r="Y56" s="590"/>
      <c r="Z56" s="590" t="str">
        <f t="shared" si="1"/>
        <v/>
      </c>
      <c r="AA56" s="590"/>
      <c r="AB56" s="590"/>
      <c r="AC56" s="590"/>
      <c r="AD56" s="586"/>
      <c r="AE56" s="586"/>
      <c r="AF56" s="586"/>
      <c r="AG56" s="586"/>
      <c r="AH56" s="586"/>
      <c r="AI56" s="586"/>
      <c r="AJ56" s="586"/>
    </row>
    <row r="57" spans="1:36" s="524" customFormat="1" ht="15" customHeight="1">
      <c r="A57" s="1213"/>
      <c r="B57" s="1213"/>
      <c r="C57" s="1213"/>
      <c r="D57" s="1213"/>
      <c r="E57" s="1213"/>
      <c r="F57" s="1213"/>
      <c r="G57" s="868"/>
      <c r="H57" s="866"/>
      <c r="I57" s="1213"/>
      <c r="J57" s="1213"/>
      <c r="K57" s="873"/>
      <c r="L57" s="539"/>
      <c r="M57" s="558" t="s">
        <v>25</v>
      </c>
      <c r="N57" s="565"/>
      <c r="O57" s="565"/>
      <c r="P57" s="565"/>
      <c r="Q57" s="565"/>
      <c r="R57" s="565"/>
      <c r="S57" s="565"/>
      <c r="T57" s="565"/>
      <c r="U57" s="565"/>
      <c r="V57" s="561"/>
      <c r="W57" s="1212"/>
      <c r="X57" s="586"/>
      <c r="Y57" s="590"/>
      <c r="Z57" s="590" t="str">
        <f t="shared" si="1"/>
        <v>Добавить вид теплоносителя (параметры теплоносителя)</v>
      </c>
      <c r="AA57" s="590"/>
      <c r="AB57" s="590"/>
      <c r="AC57" s="590"/>
      <c r="AD57" s="586"/>
      <c r="AE57" s="586"/>
      <c r="AF57" s="586"/>
      <c r="AG57" s="586"/>
      <c r="AH57" s="586"/>
      <c r="AI57" s="586"/>
      <c r="AJ57" s="586"/>
    </row>
    <row r="58" spans="1:36" s="524" customFormat="1" ht="15" customHeight="1">
      <c r="A58" s="1213"/>
      <c r="B58" s="1213"/>
      <c r="C58" s="1213"/>
      <c r="D58" s="1213"/>
      <c r="E58" s="1213"/>
      <c r="F58" s="868"/>
      <c r="G58" s="868"/>
      <c r="H58" s="866"/>
      <c r="I58" s="1213"/>
      <c r="J58" s="868"/>
      <c r="K58" s="873"/>
      <c r="L58" s="539"/>
      <c r="M58" s="557" t="s">
        <v>11</v>
      </c>
      <c r="N58" s="565"/>
      <c r="O58" s="565"/>
      <c r="P58" s="565"/>
      <c r="Q58" s="565"/>
      <c r="R58" s="565"/>
      <c r="S58" s="565"/>
      <c r="T58" s="565"/>
      <c r="U58" s="564"/>
      <c r="V58" s="565"/>
      <c r="W58" s="666"/>
      <c r="X58" s="586"/>
      <c r="Y58" s="590"/>
      <c r="Z58" s="590" t="str">
        <f t="shared" si="1"/>
        <v>Добавить группу потребителей</v>
      </c>
      <c r="AA58" s="590"/>
      <c r="AB58" s="590"/>
      <c r="AC58" s="590"/>
      <c r="AD58" s="586"/>
      <c r="AE58" s="586"/>
      <c r="AF58" s="586"/>
      <c r="AG58" s="586"/>
      <c r="AH58" s="586"/>
      <c r="AI58" s="586"/>
      <c r="AJ58" s="586"/>
    </row>
    <row r="59" spans="1:36" s="524" customFormat="1" ht="15" customHeight="1">
      <c r="A59" s="1213"/>
      <c r="B59" s="1213"/>
      <c r="C59" s="1213"/>
      <c r="D59" s="1213"/>
      <c r="E59" s="872"/>
      <c r="F59" s="868"/>
      <c r="G59" s="868"/>
      <c r="H59" s="868"/>
      <c r="I59" s="864"/>
      <c r="J59" s="861"/>
      <c r="K59" s="871"/>
      <c r="L59" s="539"/>
      <c r="M59" s="552" t="s">
        <v>12</v>
      </c>
      <c r="N59" s="565"/>
      <c r="O59" s="565"/>
      <c r="P59" s="565"/>
      <c r="Q59" s="565"/>
      <c r="R59" s="565"/>
      <c r="S59" s="565"/>
      <c r="T59" s="565"/>
      <c r="U59" s="564"/>
      <c r="V59" s="565"/>
      <c r="W59" s="666"/>
      <c r="X59" s="586"/>
      <c r="Y59" s="590"/>
      <c r="Z59" s="590" t="str">
        <f t="shared" si="1"/>
        <v>Добавить схему подключения</v>
      </c>
      <c r="AA59" s="590"/>
      <c r="AB59" s="590"/>
      <c r="AC59" s="590"/>
      <c r="AD59" s="586"/>
      <c r="AE59" s="586"/>
      <c r="AF59" s="586"/>
      <c r="AG59" s="586"/>
      <c r="AH59" s="586"/>
      <c r="AI59" s="586"/>
      <c r="AJ59" s="586"/>
    </row>
    <row r="60" spans="1:36" s="524" customFormat="1" ht="15" customHeight="1">
      <c r="A60" s="1213"/>
      <c r="B60" s="1213"/>
      <c r="C60" s="1213"/>
      <c r="D60" s="872"/>
      <c r="E60" s="872"/>
      <c r="F60" s="868"/>
      <c r="G60" s="868"/>
      <c r="H60" s="868"/>
      <c r="I60" s="864"/>
      <c r="J60" s="861"/>
      <c r="K60" s="871"/>
      <c r="L60" s="539"/>
      <c r="M60" s="551" t="s">
        <v>17</v>
      </c>
      <c r="N60" s="565"/>
      <c r="O60" s="565"/>
      <c r="P60" s="565"/>
      <c r="Q60" s="565"/>
      <c r="R60" s="565"/>
      <c r="S60" s="565"/>
      <c r="T60" s="565"/>
      <c r="U60" s="564"/>
      <c r="V60" s="565"/>
      <c r="W60" s="666"/>
      <c r="X60" s="586"/>
      <c r="Y60" s="590"/>
      <c r="Z60" s="590" t="str">
        <f t="shared" si="1"/>
        <v>Добавить источник тепловой энергии</v>
      </c>
      <c r="AA60" s="590"/>
      <c r="AB60" s="590"/>
      <c r="AC60" s="590"/>
      <c r="AD60" s="586"/>
      <c r="AE60" s="586"/>
      <c r="AF60" s="586"/>
      <c r="AG60" s="586"/>
      <c r="AH60" s="586"/>
      <c r="AI60" s="586"/>
      <c r="AJ60" s="586"/>
    </row>
    <row r="61" spans="1:36" s="524" customFormat="1" ht="15" customHeight="1">
      <c r="A61" s="1213"/>
      <c r="B61" s="1213"/>
      <c r="C61" s="872"/>
      <c r="D61" s="872"/>
      <c r="E61" s="872"/>
      <c r="F61" s="872"/>
      <c r="G61" s="877"/>
      <c r="H61" s="864"/>
      <c r="I61" s="875"/>
      <c r="J61" s="861"/>
      <c r="K61" s="876"/>
      <c r="L61" s="539"/>
      <c r="M61" s="550" t="s">
        <v>18</v>
      </c>
      <c r="N61" s="565"/>
      <c r="O61" s="565"/>
      <c r="P61" s="565"/>
      <c r="Q61" s="565"/>
      <c r="R61" s="565"/>
      <c r="S61" s="565"/>
      <c r="T61" s="565"/>
      <c r="U61" s="564"/>
      <c r="V61" s="565"/>
      <c r="W61" s="666"/>
      <c r="X61" s="586"/>
      <c r="Y61" s="590"/>
      <c r="Z61" s="590" t="str">
        <f t="shared" si="1"/>
        <v>Добавить наименование системы теплоснабжения</v>
      </c>
      <c r="AA61" s="590"/>
      <c r="AB61" s="590"/>
      <c r="AC61" s="590"/>
      <c r="AD61" s="586"/>
      <c r="AE61" s="586"/>
      <c r="AF61" s="586"/>
      <c r="AG61" s="586"/>
      <c r="AH61" s="586"/>
      <c r="AI61" s="586"/>
      <c r="AJ61" s="586"/>
    </row>
    <row r="62" spans="1:36" s="524" customFormat="1" ht="15" customHeight="1">
      <c r="A62" s="1213"/>
      <c r="B62" s="872"/>
      <c r="C62" s="872"/>
      <c r="D62" s="872"/>
      <c r="E62" s="872"/>
      <c r="F62" s="872"/>
      <c r="G62" s="877"/>
      <c r="H62" s="864"/>
      <c r="I62" s="864"/>
      <c r="J62" s="861"/>
      <c r="K62" s="871"/>
      <c r="L62" s="539"/>
      <c r="M62" s="559" t="s">
        <v>19</v>
      </c>
      <c r="N62" s="565"/>
      <c r="O62" s="565"/>
      <c r="P62" s="565"/>
      <c r="Q62" s="565"/>
      <c r="R62" s="565"/>
      <c r="S62" s="565"/>
      <c r="T62" s="565"/>
      <c r="U62" s="564"/>
      <c r="V62" s="565"/>
      <c r="W62" s="666"/>
      <c r="X62" s="586"/>
      <c r="Y62" s="590"/>
      <c r="Z62" s="590" t="str">
        <f t="shared" si="1"/>
        <v>Добавить территорию действия тарифа</v>
      </c>
      <c r="AA62" s="590"/>
      <c r="AB62" s="590"/>
      <c r="AC62" s="590"/>
      <c r="AD62" s="586"/>
      <c r="AE62" s="586"/>
      <c r="AF62" s="586"/>
      <c r="AG62" s="586"/>
      <c r="AH62" s="586"/>
      <c r="AI62" s="586"/>
      <c r="AJ62" s="586"/>
    </row>
    <row r="63" spans="1:36" s="523" customFormat="1" ht="15" customHeight="1">
      <c r="A63" s="860"/>
      <c r="B63" s="860"/>
      <c r="C63" s="860"/>
      <c r="D63" s="860"/>
      <c r="E63" s="860"/>
      <c r="F63" s="860"/>
      <c r="G63" s="860"/>
      <c r="H63" s="860"/>
      <c r="I63" s="860"/>
      <c r="J63" s="860"/>
      <c r="K63" s="860"/>
      <c r="L63" s="493"/>
      <c r="M63" s="566" t="s">
        <v>309</v>
      </c>
      <c r="N63" s="565"/>
      <c r="O63" s="565"/>
      <c r="P63" s="565"/>
      <c r="Q63" s="565"/>
      <c r="R63" s="565"/>
      <c r="S63" s="565"/>
      <c r="T63" s="565"/>
      <c r="U63" s="564"/>
      <c r="V63" s="766"/>
      <c r="W63" s="766"/>
      <c r="X63" s="766"/>
      <c r="Y63" s="766"/>
      <c r="Z63" s="766"/>
      <c r="AA63" s="766"/>
      <c r="AB63" s="765"/>
      <c r="AC63" s="766"/>
      <c r="AD63" s="666"/>
      <c r="AE63" s="588"/>
      <c r="AF63" s="588"/>
      <c r="AG63" s="588"/>
      <c r="AH63" s="588"/>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6"/>
      <c r="Y65" s="216"/>
      <c r="Z65" s="216"/>
      <c r="AA65" s="216"/>
      <c r="AB65" s="216"/>
      <c r="AC65" s="216"/>
      <c r="AD65" s="216"/>
      <c r="AE65" s="216"/>
      <c r="AF65" s="216"/>
      <c r="AG65" s="216"/>
      <c r="AH65" s="216"/>
      <c r="AI65" s="216"/>
      <c r="AJ65" s="216"/>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4" customFormat="1" ht="22.5">
      <c r="A67" s="1213">
        <v>1</v>
      </c>
      <c r="B67" s="884"/>
      <c r="C67" s="884"/>
      <c r="D67" s="884"/>
      <c r="E67" s="885"/>
      <c r="F67" s="886"/>
      <c r="G67" s="886"/>
      <c r="H67" s="886"/>
      <c r="I67" s="887"/>
      <c r="J67" s="882"/>
      <c r="K67" s="889"/>
      <c r="L67" s="594">
        <f>mergeValue(A67)</f>
        <v>1</v>
      </c>
      <c r="M67" s="642" t="s">
        <v>20</v>
      </c>
      <c r="N67" s="647"/>
      <c r="O67" s="1249"/>
      <c r="P67" s="1250"/>
      <c r="Q67" s="1250"/>
      <c r="R67" s="1250"/>
      <c r="S67" s="1250"/>
      <c r="T67" s="1250"/>
      <c r="U67" s="1250"/>
      <c r="V67" s="1251"/>
      <c r="W67" s="631" t="s">
        <v>476</v>
      </c>
      <c r="X67" s="586"/>
      <c r="Y67" s="590"/>
      <c r="Z67" s="590" t="str">
        <f t="shared" ref="Z67:Z80" si="2">IF(M67="","",M67 )</f>
        <v>Наименование тарифа</v>
      </c>
      <c r="AA67" s="590"/>
      <c r="AB67" s="590"/>
      <c r="AC67" s="590"/>
      <c r="AD67" s="586"/>
      <c r="AE67" s="586"/>
      <c r="AF67" s="586"/>
      <c r="AG67" s="586"/>
      <c r="AH67" s="586"/>
      <c r="AI67" s="586"/>
      <c r="AJ67" s="586"/>
    </row>
    <row r="68" spans="1:36" s="524" customFormat="1" ht="22.5">
      <c r="A68" s="1213"/>
      <c r="B68" s="1213">
        <v>1</v>
      </c>
      <c r="C68" s="884"/>
      <c r="D68" s="884"/>
      <c r="E68" s="886"/>
      <c r="F68" s="886"/>
      <c r="G68" s="886"/>
      <c r="H68" s="886"/>
      <c r="I68" s="881"/>
      <c r="J68" s="880"/>
      <c r="K68" s="883"/>
      <c r="L68" s="594" t="str">
        <f>mergeValue(A68) &amp;"."&amp; mergeValue(B68)</f>
        <v>1.1</v>
      </c>
      <c r="M68" s="547" t="s">
        <v>16</v>
      </c>
      <c r="N68" s="647"/>
      <c r="O68" s="1249"/>
      <c r="P68" s="1250"/>
      <c r="Q68" s="1250"/>
      <c r="R68" s="1250"/>
      <c r="S68" s="1250"/>
      <c r="T68" s="1250"/>
      <c r="U68" s="1250"/>
      <c r="V68" s="1251"/>
      <c r="W68" s="631" t="s">
        <v>477</v>
      </c>
      <c r="X68" s="586"/>
      <c r="Y68" s="590"/>
      <c r="Z68" s="590" t="str">
        <f t="shared" si="2"/>
        <v>Территория действия тарифа</v>
      </c>
      <c r="AA68" s="590"/>
      <c r="AB68" s="590"/>
      <c r="AC68" s="590"/>
      <c r="AD68" s="586"/>
      <c r="AE68" s="586"/>
      <c r="AF68" s="586"/>
      <c r="AG68" s="586"/>
      <c r="AH68" s="586"/>
      <c r="AI68" s="586"/>
      <c r="AJ68" s="586"/>
    </row>
    <row r="69" spans="1:36" s="524" customFormat="1" ht="22.5">
      <c r="A69" s="1213"/>
      <c r="B69" s="1213"/>
      <c r="C69" s="1213">
        <v>1</v>
      </c>
      <c r="D69" s="884"/>
      <c r="E69" s="886"/>
      <c r="F69" s="886"/>
      <c r="G69" s="886"/>
      <c r="H69" s="886"/>
      <c r="I69" s="888"/>
      <c r="J69" s="880"/>
      <c r="K69" s="883"/>
      <c r="L69" s="594" t="str">
        <f>mergeValue(A69) &amp;"."&amp; mergeValue(B69)&amp;"."&amp; mergeValue(C69)</f>
        <v>1.1.1</v>
      </c>
      <c r="M69" s="548" t="s">
        <v>7</v>
      </c>
      <c r="N69" s="647"/>
      <c r="O69" s="1249"/>
      <c r="P69" s="1250"/>
      <c r="Q69" s="1250"/>
      <c r="R69" s="1250"/>
      <c r="S69" s="1250"/>
      <c r="T69" s="1250"/>
      <c r="U69" s="1250"/>
      <c r="V69" s="1251"/>
      <c r="W69" s="631" t="s">
        <v>634</v>
      </c>
      <c r="X69" s="586"/>
      <c r="Y69" s="590"/>
      <c r="Z69" s="590" t="str">
        <f t="shared" si="2"/>
        <v xml:space="preserve">Наименование системы теплоснабжения </v>
      </c>
      <c r="AA69" s="590"/>
      <c r="AB69" s="590"/>
      <c r="AC69" s="590"/>
      <c r="AD69" s="586"/>
      <c r="AE69" s="586"/>
      <c r="AF69" s="586"/>
      <c r="AG69" s="586"/>
      <c r="AH69" s="586"/>
      <c r="AI69" s="586"/>
      <c r="AJ69" s="586"/>
    </row>
    <row r="70" spans="1:36" s="524" customFormat="1" ht="22.5">
      <c r="A70" s="1213"/>
      <c r="B70" s="1213"/>
      <c r="C70" s="1213"/>
      <c r="D70" s="1213">
        <v>1</v>
      </c>
      <c r="E70" s="886"/>
      <c r="F70" s="886"/>
      <c r="G70" s="886"/>
      <c r="H70" s="886"/>
      <c r="I70" s="888"/>
      <c r="J70" s="880"/>
      <c r="K70" s="883"/>
      <c r="L70" s="594" t="str">
        <f>mergeValue(A70) &amp;"."&amp; mergeValue(B70)&amp;"."&amp; mergeValue(C70)&amp;"."&amp; mergeValue(D70)</f>
        <v>1.1.1.1</v>
      </c>
      <c r="M70" s="549" t="s">
        <v>22</v>
      </c>
      <c r="N70" s="647"/>
      <c r="O70" s="1249"/>
      <c r="P70" s="1250"/>
      <c r="Q70" s="1250"/>
      <c r="R70" s="1250"/>
      <c r="S70" s="1250"/>
      <c r="T70" s="1250"/>
      <c r="U70" s="1250"/>
      <c r="V70" s="1251"/>
      <c r="W70" s="631" t="s">
        <v>635</v>
      </c>
      <c r="X70" s="586"/>
      <c r="Y70" s="590"/>
      <c r="Z70" s="590" t="str">
        <f t="shared" si="2"/>
        <v xml:space="preserve">Источник тепловой энергии  </v>
      </c>
      <c r="AA70" s="590"/>
      <c r="AB70" s="590"/>
      <c r="AC70" s="590"/>
      <c r="AD70" s="586"/>
      <c r="AE70" s="586"/>
      <c r="AF70" s="586"/>
      <c r="AG70" s="586"/>
      <c r="AH70" s="586"/>
      <c r="AI70" s="586"/>
      <c r="AJ70" s="586"/>
    </row>
    <row r="71" spans="1:36" s="524" customFormat="1" ht="101.25">
      <c r="A71" s="1213"/>
      <c r="B71" s="1213"/>
      <c r="C71" s="1213"/>
      <c r="D71" s="1213"/>
      <c r="E71" s="1213">
        <v>1</v>
      </c>
      <c r="F71" s="886"/>
      <c r="G71" s="886"/>
      <c r="H71" s="884">
        <v>1</v>
      </c>
      <c r="I71" s="1213">
        <v>1</v>
      </c>
      <c r="J71" s="886"/>
      <c r="K71" s="891"/>
      <c r="L71" s="594" t="str">
        <f>mergeValue(A71) &amp;"."&amp; mergeValue(B71)&amp;"."&amp; mergeValue(C71)&amp;"."&amp; mergeValue(D71)&amp;"."&amp; mergeValue(E71)</f>
        <v>1.1.1.1.1</v>
      </c>
      <c r="M71" s="555" t="s">
        <v>9</v>
      </c>
      <c r="N71" s="647"/>
      <c r="O71" s="1216"/>
      <c r="P71" s="1217"/>
      <c r="Q71" s="1217"/>
      <c r="R71" s="1217"/>
      <c r="S71" s="1217"/>
      <c r="T71" s="1217"/>
      <c r="U71" s="1217"/>
      <c r="V71" s="1218"/>
      <c r="W71" s="631" t="s">
        <v>639</v>
      </c>
      <c r="X71" s="586"/>
      <c r="Y71" s="590"/>
      <c r="Z71" s="590" t="str">
        <f t="shared" si="2"/>
        <v>Схема подключения теплопотребляющей установки к коллектору источника тепловой энергии</v>
      </c>
      <c r="AA71" s="590"/>
      <c r="AB71" s="590"/>
      <c r="AC71" s="590"/>
      <c r="AD71" s="586"/>
      <c r="AE71" s="586"/>
      <c r="AF71" s="586"/>
      <c r="AG71" s="586"/>
      <c r="AH71" s="586"/>
      <c r="AI71" s="586"/>
      <c r="AJ71" s="586"/>
    </row>
    <row r="72" spans="1:36" s="524" customFormat="1" ht="90">
      <c r="A72" s="1213"/>
      <c r="B72" s="1213"/>
      <c r="C72" s="1213"/>
      <c r="D72" s="1213"/>
      <c r="E72" s="1213"/>
      <c r="F72" s="1213">
        <v>1</v>
      </c>
      <c r="G72" s="884"/>
      <c r="H72" s="884"/>
      <c r="I72" s="1213"/>
      <c r="J72" s="1213">
        <v>1</v>
      </c>
      <c r="K72" s="892"/>
      <c r="L72" s="594" t="str">
        <f>mergeValue(A72) &amp;"."&amp; mergeValue(B72)&amp;"."&amp; mergeValue(C72)&amp;"."&amp; mergeValue(D72)&amp;"."&amp; mergeValue(E72)&amp;"."&amp; mergeValue(F72)</f>
        <v>1.1.1.1.1.1</v>
      </c>
      <c r="M72" s="556" t="s">
        <v>10</v>
      </c>
      <c r="N72" s="647"/>
      <c r="O72" s="1216"/>
      <c r="P72" s="1217"/>
      <c r="Q72" s="1217"/>
      <c r="R72" s="1217"/>
      <c r="S72" s="1217"/>
      <c r="T72" s="1217"/>
      <c r="U72" s="1217"/>
      <c r="V72" s="1218"/>
      <c r="W72" s="631" t="s">
        <v>637</v>
      </c>
      <c r="X72" s="586"/>
      <c r="Y72" s="590"/>
      <c r="Z72" s="590" t="str">
        <f t="shared" si="2"/>
        <v>Группа потребителей</v>
      </c>
      <c r="AA72" s="590"/>
      <c r="AB72" s="590"/>
      <c r="AC72" s="590"/>
      <c r="AD72" s="586"/>
      <c r="AE72" s="586"/>
      <c r="AF72" s="586"/>
      <c r="AG72" s="586"/>
      <c r="AH72" s="586"/>
      <c r="AI72" s="586"/>
      <c r="AJ72" s="586"/>
    </row>
    <row r="73" spans="1:36" s="524" customFormat="1" ht="195.75" customHeight="1">
      <c r="A73" s="1213"/>
      <c r="B73" s="1213"/>
      <c r="C73" s="1213"/>
      <c r="D73" s="1213"/>
      <c r="E73" s="1213"/>
      <c r="F73" s="1213"/>
      <c r="G73" s="884">
        <v>1</v>
      </c>
      <c r="H73" s="884"/>
      <c r="I73" s="1213"/>
      <c r="J73" s="1213"/>
      <c r="K73" s="892">
        <v>1</v>
      </c>
      <c r="L73" s="594" t="str">
        <f>mergeValue(A73) &amp;"."&amp; mergeValue(B73)&amp;"."&amp; mergeValue(C73)&amp;"."&amp; mergeValue(D73)&amp;"."&amp; mergeValue(E73)&amp;"."&amp; mergeValue(F73)&amp;"."&amp; mergeValue(G73)</f>
        <v>1.1.1.1.1.1.1</v>
      </c>
      <c r="M73" s="1070"/>
      <c r="N73" s="647"/>
      <c r="O73" s="563"/>
      <c r="P73" s="563"/>
      <c r="Q73" s="1095"/>
      <c r="R73" s="1219"/>
      <c r="S73" s="1220" t="s">
        <v>84</v>
      </c>
      <c r="T73" s="1219"/>
      <c r="U73" s="1220" t="s">
        <v>84</v>
      </c>
      <c r="V73" s="563"/>
      <c r="W73" s="1212" t="s">
        <v>656</v>
      </c>
      <c r="X73" s="586" t="str">
        <f>strCheckDate(O74:V74)</f>
        <v/>
      </c>
      <c r="Y73" s="590"/>
      <c r="Z73" s="590" t="str">
        <f t="shared" si="2"/>
        <v/>
      </c>
      <c r="AA73" s="590"/>
      <c r="AB73" s="590"/>
      <c r="AC73" s="590"/>
      <c r="AD73" s="586"/>
      <c r="AE73" s="586"/>
      <c r="AF73" s="586"/>
      <c r="AG73" s="586"/>
      <c r="AH73" s="586"/>
      <c r="AI73" s="586"/>
      <c r="AJ73" s="586"/>
    </row>
    <row r="74" spans="1:36" s="524" customFormat="1" ht="14.25" hidden="1" customHeight="1">
      <c r="A74" s="1213"/>
      <c r="B74" s="1213"/>
      <c r="C74" s="1213"/>
      <c r="D74" s="1213"/>
      <c r="E74" s="1213"/>
      <c r="F74" s="1213"/>
      <c r="G74" s="884"/>
      <c r="H74" s="884"/>
      <c r="I74" s="1213"/>
      <c r="J74" s="1213"/>
      <c r="K74" s="892"/>
      <c r="L74" s="601"/>
      <c r="M74" s="647"/>
      <c r="N74" s="647"/>
      <c r="O74" s="563"/>
      <c r="P74" s="563"/>
      <c r="Q74" s="585" t="str">
        <f>R73 &amp; "-" &amp; T73</f>
        <v>-</v>
      </c>
      <c r="R74" s="1219"/>
      <c r="S74" s="1220"/>
      <c r="T74" s="1219"/>
      <c r="U74" s="1220"/>
      <c r="V74" s="563"/>
      <c r="W74" s="1212"/>
      <c r="X74" s="586"/>
      <c r="Y74" s="590"/>
      <c r="Z74" s="590" t="str">
        <f t="shared" si="2"/>
        <v/>
      </c>
      <c r="AA74" s="590"/>
      <c r="AB74" s="590"/>
      <c r="AC74" s="590"/>
      <c r="AD74" s="586"/>
      <c r="AE74" s="586"/>
      <c r="AF74" s="586"/>
      <c r="AG74" s="586"/>
      <c r="AH74" s="586"/>
      <c r="AI74" s="586"/>
      <c r="AJ74" s="586"/>
    </row>
    <row r="75" spans="1:36" s="524" customFormat="1" ht="15" customHeight="1">
      <c r="A75" s="1213"/>
      <c r="B75" s="1213"/>
      <c r="C75" s="1213"/>
      <c r="D75" s="1213"/>
      <c r="E75" s="1213"/>
      <c r="F75" s="1213"/>
      <c r="G75" s="886"/>
      <c r="H75" s="884"/>
      <c r="I75" s="1213"/>
      <c r="J75" s="1213"/>
      <c r="K75" s="891"/>
      <c r="L75" s="539"/>
      <c r="M75" s="558" t="s">
        <v>25</v>
      </c>
      <c r="N75" s="565"/>
      <c r="O75" s="565"/>
      <c r="P75" s="565"/>
      <c r="Q75" s="565"/>
      <c r="R75" s="565"/>
      <c r="S75" s="565"/>
      <c r="T75" s="565"/>
      <c r="U75" s="565"/>
      <c r="V75" s="561"/>
      <c r="W75" s="1212"/>
      <c r="X75" s="586"/>
      <c r="Y75" s="590"/>
      <c r="Z75" s="590" t="str">
        <f t="shared" si="2"/>
        <v>Добавить вид теплоносителя (параметры теплоносителя)</v>
      </c>
      <c r="AA75" s="590"/>
      <c r="AB75" s="590"/>
      <c r="AC75" s="590"/>
      <c r="AD75" s="586"/>
      <c r="AE75" s="586"/>
      <c r="AF75" s="586"/>
      <c r="AG75" s="586"/>
      <c r="AH75" s="586"/>
      <c r="AI75" s="586"/>
      <c r="AJ75" s="586"/>
    </row>
    <row r="76" spans="1:36" s="524" customFormat="1" ht="15" customHeight="1">
      <c r="A76" s="1213"/>
      <c r="B76" s="1213"/>
      <c r="C76" s="1213"/>
      <c r="D76" s="1213"/>
      <c r="E76" s="1213"/>
      <c r="F76" s="886"/>
      <c r="G76" s="886"/>
      <c r="H76" s="884"/>
      <c r="I76" s="1213"/>
      <c r="J76" s="886"/>
      <c r="K76" s="891"/>
      <c r="L76" s="539"/>
      <c r="M76" s="557" t="s">
        <v>11</v>
      </c>
      <c r="N76" s="565"/>
      <c r="O76" s="565"/>
      <c r="P76" s="565"/>
      <c r="Q76" s="565"/>
      <c r="R76" s="565"/>
      <c r="S76" s="565"/>
      <c r="T76" s="565"/>
      <c r="U76" s="564"/>
      <c r="V76" s="565"/>
      <c r="W76" s="666"/>
      <c r="X76" s="586"/>
      <c r="Y76" s="590"/>
      <c r="Z76" s="590" t="str">
        <f t="shared" si="2"/>
        <v>Добавить группу потребителей</v>
      </c>
      <c r="AA76" s="590"/>
      <c r="AB76" s="590"/>
      <c r="AC76" s="590"/>
      <c r="AD76" s="586"/>
      <c r="AE76" s="586"/>
      <c r="AF76" s="586"/>
      <c r="AG76" s="586"/>
      <c r="AH76" s="586"/>
      <c r="AI76" s="586"/>
      <c r="AJ76" s="586"/>
    </row>
    <row r="77" spans="1:36" s="524" customFormat="1" ht="15" customHeight="1">
      <c r="A77" s="1213"/>
      <c r="B77" s="1213"/>
      <c r="C77" s="1213"/>
      <c r="D77" s="1213"/>
      <c r="E77" s="890"/>
      <c r="F77" s="886"/>
      <c r="G77" s="886"/>
      <c r="H77" s="886"/>
      <c r="I77" s="882"/>
      <c r="J77" s="879"/>
      <c r="K77" s="889"/>
      <c r="L77" s="539"/>
      <c r="M77" s="552" t="s">
        <v>12</v>
      </c>
      <c r="N77" s="565"/>
      <c r="O77" s="565"/>
      <c r="P77" s="565"/>
      <c r="Q77" s="565"/>
      <c r="R77" s="565"/>
      <c r="S77" s="565"/>
      <c r="T77" s="565"/>
      <c r="U77" s="564"/>
      <c r="V77" s="565"/>
      <c r="W77" s="666"/>
      <c r="X77" s="586"/>
      <c r="Y77" s="590"/>
      <c r="Z77" s="590" t="str">
        <f t="shared" si="2"/>
        <v>Добавить схему подключения</v>
      </c>
      <c r="AA77" s="590"/>
      <c r="AB77" s="590"/>
      <c r="AC77" s="590"/>
      <c r="AD77" s="586"/>
      <c r="AE77" s="586"/>
      <c r="AF77" s="586"/>
      <c r="AG77" s="586"/>
      <c r="AH77" s="586"/>
      <c r="AI77" s="586"/>
      <c r="AJ77" s="586"/>
    </row>
    <row r="78" spans="1:36" s="524" customFormat="1" ht="15" customHeight="1">
      <c r="A78" s="1213"/>
      <c r="B78" s="1213"/>
      <c r="C78" s="1213"/>
      <c r="D78" s="890"/>
      <c r="E78" s="890"/>
      <c r="F78" s="886"/>
      <c r="G78" s="886"/>
      <c r="H78" s="886"/>
      <c r="I78" s="882"/>
      <c r="J78" s="879"/>
      <c r="K78" s="889"/>
      <c r="L78" s="539"/>
      <c r="M78" s="551" t="s">
        <v>17</v>
      </c>
      <c r="N78" s="565"/>
      <c r="O78" s="565"/>
      <c r="P78" s="565"/>
      <c r="Q78" s="565"/>
      <c r="R78" s="565"/>
      <c r="S78" s="565"/>
      <c r="T78" s="565"/>
      <c r="U78" s="564"/>
      <c r="V78" s="565"/>
      <c r="W78" s="666"/>
      <c r="X78" s="586"/>
      <c r="Y78" s="590"/>
      <c r="Z78" s="590" t="str">
        <f t="shared" si="2"/>
        <v>Добавить источник тепловой энергии</v>
      </c>
      <c r="AA78" s="590"/>
      <c r="AB78" s="590"/>
      <c r="AC78" s="590"/>
      <c r="AD78" s="586"/>
      <c r="AE78" s="586"/>
      <c r="AF78" s="586"/>
      <c r="AG78" s="586"/>
      <c r="AH78" s="586"/>
      <c r="AI78" s="586"/>
      <c r="AJ78" s="586"/>
    </row>
    <row r="79" spans="1:36" s="524" customFormat="1" ht="15" customHeight="1">
      <c r="A79" s="1213"/>
      <c r="B79" s="1213"/>
      <c r="C79" s="890"/>
      <c r="D79" s="890"/>
      <c r="E79" s="890"/>
      <c r="F79" s="890"/>
      <c r="G79" s="895"/>
      <c r="H79" s="882"/>
      <c r="I79" s="893"/>
      <c r="J79" s="879"/>
      <c r="K79" s="894"/>
      <c r="L79" s="539"/>
      <c r="M79" s="550" t="s">
        <v>18</v>
      </c>
      <c r="N79" s="565"/>
      <c r="O79" s="565"/>
      <c r="P79" s="565"/>
      <c r="Q79" s="565"/>
      <c r="R79" s="565"/>
      <c r="S79" s="565"/>
      <c r="T79" s="565"/>
      <c r="U79" s="564"/>
      <c r="V79" s="565"/>
      <c r="W79" s="666"/>
      <c r="X79" s="586"/>
      <c r="Y79" s="590"/>
      <c r="Z79" s="590" t="str">
        <f t="shared" si="2"/>
        <v>Добавить наименование системы теплоснабжения</v>
      </c>
      <c r="AA79" s="590"/>
      <c r="AB79" s="590"/>
      <c r="AC79" s="590"/>
      <c r="AD79" s="586"/>
      <c r="AE79" s="586"/>
      <c r="AF79" s="586"/>
      <c r="AG79" s="586"/>
      <c r="AH79" s="586"/>
      <c r="AI79" s="586"/>
      <c r="AJ79" s="586"/>
    </row>
    <row r="80" spans="1:36" s="524" customFormat="1" ht="15" customHeight="1">
      <c r="A80" s="1213"/>
      <c r="B80" s="890"/>
      <c r="C80" s="890"/>
      <c r="D80" s="890"/>
      <c r="E80" s="890"/>
      <c r="F80" s="890"/>
      <c r="G80" s="895"/>
      <c r="H80" s="882"/>
      <c r="I80" s="882"/>
      <c r="J80" s="879"/>
      <c r="K80" s="889"/>
      <c r="L80" s="539"/>
      <c r="M80" s="559" t="s">
        <v>19</v>
      </c>
      <c r="N80" s="565"/>
      <c r="O80" s="565"/>
      <c r="P80" s="565"/>
      <c r="Q80" s="565"/>
      <c r="R80" s="565"/>
      <c r="S80" s="565"/>
      <c r="T80" s="565"/>
      <c r="U80" s="564"/>
      <c r="V80" s="565"/>
      <c r="W80" s="666"/>
      <c r="X80" s="586"/>
      <c r="Y80" s="590"/>
      <c r="Z80" s="590" t="str">
        <f t="shared" si="2"/>
        <v>Добавить территорию действия тарифа</v>
      </c>
      <c r="AA80" s="590"/>
      <c r="AB80" s="590"/>
      <c r="AC80" s="590"/>
      <c r="AD80" s="586"/>
      <c r="AE80" s="586"/>
      <c r="AF80" s="586"/>
      <c r="AG80" s="586"/>
      <c r="AH80" s="586"/>
      <c r="AI80" s="586"/>
      <c r="AJ80" s="586"/>
    </row>
    <row r="81" spans="1:36" s="523" customFormat="1" ht="15" customHeight="1">
      <c r="A81" s="878"/>
      <c r="B81" s="878"/>
      <c r="C81" s="878"/>
      <c r="D81" s="878"/>
      <c r="E81" s="878"/>
      <c r="F81" s="878"/>
      <c r="G81" s="878"/>
      <c r="H81" s="878"/>
      <c r="I81" s="878"/>
      <c r="J81" s="878"/>
      <c r="K81" s="878"/>
      <c r="L81" s="493"/>
      <c r="M81" s="566" t="s">
        <v>309</v>
      </c>
      <c r="N81" s="565"/>
      <c r="O81" s="565"/>
      <c r="P81" s="565"/>
      <c r="Q81" s="565"/>
      <c r="R81" s="565"/>
      <c r="S81" s="565"/>
      <c r="T81" s="565"/>
      <c r="U81" s="564"/>
      <c r="V81" s="766"/>
      <c r="W81" s="766"/>
      <c r="X81" s="766"/>
      <c r="Y81" s="766"/>
      <c r="Z81" s="766"/>
      <c r="AA81" s="766"/>
      <c r="AB81" s="765"/>
      <c r="AC81" s="766"/>
      <c r="AD81" s="666"/>
      <c r="AE81" s="588"/>
      <c r="AF81" s="588"/>
      <c r="AG81" s="588"/>
      <c r="AH81" s="588"/>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6"/>
      <c r="Y83" s="216"/>
      <c r="Z83" s="216"/>
      <c r="AA83" s="216"/>
      <c r="AB83" s="216"/>
      <c r="AC83" s="216"/>
      <c r="AD83" s="216"/>
      <c r="AE83" s="216"/>
      <c r="AF83" s="216"/>
      <c r="AG83" s="216"/>
      <c r="AH83" s="216"/>
      <c r="AI83" s="216"/>
      <c r="AJ83" s="216"/>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4" customFormat="1" ht="22.5">
      <c r="A85" s="1213">
        <v>1</v>
      </c>
      <c r="B85" s="920"/>
      <c r="C85" s="920"/>
      <c r="D85" s="920"/>
      <c r="E85" s="921"/>
      <c r="F85" s="922"/>
      <c r="G85" s="920"/>
      <c r="H85" s="920"/>
      <c r="I85" s="923"/>
      <c r="J85" s="918"/>
      <c r="K85" s="927">
        <v>1</v>
      </c>
      <c r="L85" s="594">
        <f>mergeValue(A85)</f>
        <v>1</v>
      </c>
      <c r="M85" s="642" t="s">
        <v>20</v>
      </c>
      <c r="N85" s="581"/>
      <c r="O85" s="1295"/>
      <c r="P85" s="1296"/>
      <c r="Q85" s="1296"/>
      <c r="R85" s="1296"/>
      <c r="S85" s="1296"/>
      <c r="T85" s="1296"/>
      <c r="U85" s="1296"/>
      <c r="V85" s="1297"/>
      <c r="W85" s="631" t="s">
        <v>659</v>
      </c>
      <c r="X85" s="586"/>
      <c r="Y85" s="586"/>
      <c r="Z85" s="586"/>
      <c r="AA85" s="586"/>
      <c r="AB85" s="586"/>
      <c r="AC85" s="586"/>
      <c r="AD85" s="586"/>
      <c r="AE85" s="586"/>
      <c r="AF85" s="586"/>
      <c r="AG85" s="586"/>
      <c r="AH85" s="586"/>
      <c r="AI85" s="586"/>
    </row>
    <row r="86" spans="1:36" s="524" customFormat="1" ht="22.5">
      <c r="A86" s="1213"/>
      <c r="B86" s="1213">
        <v>1</v>
      </c>
      <c r="C86" s="920"/>
      <c r="D86" s="920"/>
      <c r="E86" s="922"/>
      <c r="F86" s="922"/>
      <c r="G86" s="920"/>
      <c r="H86" s="920"/>
      <c r="I86" s="917"/>
      <c r="J86" s="916"/>
      <c r="K86" s="927">
        <v>1</v>
      </c>
      <c r="L86" s="594" t="str">
        <f>mergeValue(A86) &amp;"."&amp; mergeValue(B86)</f>
        <v>1.1</v>
      </c>
      <c r="M86" s="547" t="s">
        <v>16</v>
      </c>
      <c r="N86" s="581"/>
      <c r="O86" s="1295"/>
      <c r="P86" s="1296"/>
      <c r="Q86" s="1296"/>
      <c r="R86" s="1296"/>
      <c r="S86" s="1296"/>
      <c r="T86" s="1296"/>
      <c r="U86" s="1296"/>
      <c r="V86" s="1297"/>
      <c r="W86" s="631" t="s">
        <v>477</v>
      </c>
      <c r="X86" s="586"/>
      <c r="Y86" s="586"/>
      <c r="Z86" s="586"/>
      <c r="AA86" s="586"/>
      <c r="AB86" s="586"/>
      <c r="AC86" s="586"/>
      <c r="AD86" s="586"/>
      <c r="AE86" s="586"/>
      <c r="AF86" s="586"/>
      <c r="AG86" s="586"/>
      <c r="AH86" s="586"/>
      <c r="AI86" s="586"/>
    </row>
    <row r="87" spans="1:36" s="524" customFormat="1" ht="22.5">
      <c r="A87" s="1213"/>
      <c r="B87" s="1213"/>
      <c r="C87" s="1213">
        <v>1</v>
      </c>
      <c r="D87" s="920"/>
      <c r="E87" s="922"/>
      <c r="F87" s="922"/>
      <c r="G87" s="920"/>
      <c r="H87" s="920"/>
      <c r="I87" s="924"/>
      <c r="J87" s="916"/>
      <c r="K87" s="927">
        <v>1</v>
      </c>
      <c r="L87" s="594" t="str">
        <f>mergeValue(A87) &amp;"."&amp; mergeValue(B87)&amp;"."&amp; mergeValue(C87)</f>
        <v>1.1.1</v>
      </c>
      <c r="M87" s="548" t="s">
        <v>7</v>
      </c>
      <c r="N87" s="581"/>
      <c r="O87" s="1295"/>
      <c r="P87" s="1296"/>
      <c r="Q87" s="1296"/>
      <c r="R87" s="1296"/>
      <c r="S87" s="1296"/>
      <c r="T87" s="1296"/>
      <c r="U87" s="1296"/>
      <c r="V87" s="1297"/>
      <c r="W87" s="631" t="s">
        <v>634</v>
      </c>
      <c r="X87" s="586"/>
      <c r="Y87" s="586"/>
      <c r="Z87" s="586"/>
      <c r="AA87" s="586"/>
      <c r="AB87" s="586"/>
      <c r="AC87" s="586"/>
      <c r="AD87" s="586"/>
      <c r="AE87" s="586"/>
      <c r="AF87" s="586"/>
      <c r="AG87" s="586"/>
      <c r="AH87" s="586"/>
      <c r="AI87" s="586"/>
    </row>
    <row r="88" spans="1:36" s="524" customFormat="1" ht="22.5">
      <c r="A88" s="1213"/>
      <c r="B88" s="1213"/>
      <c r="C88" s="1213"/>
      <c r="D88" s="1213">
        <v>1</v>
      </c>
      <c r="E88" s="922"/>
      <c r="F88" s="922"/>
      <c r="G88" s="920"/>
      <c r="H88" s="920"/>
      <c r="I88" s="1213">
        <v>1</v>
      </c>
      <c r="J88" s="916"/>
      <c r="K88" s="927">
        <v>1</v>
      </c>
      <c r="L88" s="594" t="str">
        <f>mergeValue(A88) &amp;"."&amp; mergeValue(B88)&amp;"."&amp; mergeValue(C88)&amp;"."&amp; mergeValue(D88)</f>
        <v>1.1.1.1</v>
      </c>
      <c r="M88" s="549" t="s">
        <v>22</v>
      </c>
      <c r="N88" s="581"/>
      <c r="O88" s="1295"/>
      <c r="P88" s="1296"/>
      <c r="Q88" s="1296"/>
      <c r="R88" s="1296"/>
      <c r="S88" s="1296"/>
      <c r="T88" s="1296"/>
      <c r="U88" s="1296"/>
      <c r="V88" s="1297"/>
      <c r="W88" s="631" t="s">
        <v>635</v>
      </c>
      <c r="X88" s="586"/>
      <c r="Y88" s="586"/>
      <c r="Z88" s="586"/>
      <c r="AA88" s="586"/>
      <c r="AB88" s="586"/>
      <c r="AC88" s="586"/>
      <c r="AD88" s="586"/>
      <c r="AE88" s="586"/>
      <c r="AF88" s="586"/>
      <c r="AG88" s="586"/>
      <c r="AH88" s="586"/>
      <c r="AI88" s="586"/>
    </row>
    <row r="89" spans="1:36" s="524" customFormat="1" ht="11.25" hidden="1" customHeight="1">
      <c r="A89" s="1213"/>
      <c r="B89" s="1213"/>
      <c r="C89" s="1213"/>
      <c r="D89" s="1213"/>
      <c r="E89" s="1213">
        <v>1</v>
      </c>
      <c r="F89" s="922"/>
      <c r="G89" s="920"/>
      <c r="H89" s="920"/>
      <c r="I89" s="1213"/>
      <c r="J89" s="922"/>
      <c r="K89" s="927">
        <v>1</v>
      </c>
      <c r="L89" s="594"/>
      <c r="M89" s="555"/>
      <c r="N89" s="582"/>
      <c r="O89" s="1311"/>
      <c r="P89" s="1326"/>
      <c r="Q89" s="1326"/>
      <c r="R89" s="1326"/>
      <c r="S89" s="1326"/>
      <c r="T89" s="1326"/>
      <c r="U89" s="1326"/>
      <c r="V89" s="1327"/>
      <c r="W89" s="560"/>
      <c r="X89" s="586"/>
      <c r="Y89" s="586"/>
      <c r="Z89" s="586"/>
      <c r="AA89" s="586"/>
      <c r="AB89" s="586"/>
      <c r="AC89" s="586"/>
      <c r="AD89" s="586"/>
      <c r="AE89" s="586"/>
      <c r="AF89" s="586"/>
      <c r="AG89" s="586"/>
      <c r="AH89" s="586"/>
      <c r="AI89" s="586"/>
    </row>
    <row r="90" spans="1:36" s="524" customFormat="1" ht="90">
      <c r="A90" s="1213"/>
      <c r="B90" s="1213"/>
      <c r="C90" s="1213"/>
      <c r="D90" s="1213"/>
      <c r="E90" s="1213"/>
      <c r="F90" s="1213">
        <v>1</v>
      </c>
      <c r="G90" s="920"/>
      <c r="H90" s="920"/>
      <c r="I90" s="1213"/>
      <c r="J90" s="1252"/>
      <c r="K90" s="927">
        <v>1</v>
      </c>
      <c r="L90" s="594" t="str">
        <f>mergeValue(A90) &amp;"."&amp; mergeValue(B90)&amp;"."&amp; mergeValue(C90)&amp;"."&amp; mergeValue(D90)&amp;"."&amp;  mergeValue(F90)</f>
        <v>1.1.1.1.1</v>
      </c>
      <c r="M90" s="555" t="s">
        <v>10</v>
      </c>
      <c r="N90" s="582"/>
      <c r="O90" s="1216"/>
      <c r="P90" s="1217"/>
      <c r="Q90" s="1217"/>
      <c r="R90" s="1217"/>
      <c r="S90" s="1217"/>
      <c r="T90" s="1217"/>
      <c r="U90" s="1217"/>
      <c r="V90" s="1218"/>
      <c r="W90" s="631" t="s">
        <v>636</v>
      </c>
      <c r="X90" s="586"/>
      <c r="Y90" s="590" t="str">
        <f>strCheckUnique(Z90:Z93)</f>
        <v/>
      </c>
      <c r="Z90" s="586"/>
      <c r="AA90" s="590"/>
      <c r="AB90" s="586"/>
      <c r="AC90" s="586"/>
      <c r="AD90" s="586"/>
      <c r="AE90" s="586"/>
      <c r="AF90" s="586"/>
      <c r="AG90" s="586"/>
      <c r="AH90" s="586"/>
      <c r="AI90" s="586"/>
    </row>
    <row r="91" spans="1:36" s="524" customFormat="1" ht="192" customHeight="1">
      <c r="A91" s="1213"/>
      <c r="B91" s="1213"/>
      <c r="C91" s="1213"/>
      <c r="D91" s="1213"/>
      <c r="E91" s="1213"/>
      <c r="F91" s="1213"/>
      <c r="G91" s="920">
        <v>1</v>
      </c>
      <c r="H91" s="920"/>
      <c r="I91" s="1213"/>
      <c r="J91" s="1252"/>
      <c r="K91" s="919"/>
      <c r="L91" s="594" t="str">
        <f>mergeValue(A91) &amp;"."&amp; mergeValue(B91)&amp;"."&amp; mergeValue(C91)&amp;"."&amp; mergeValue(D91)&amp;"."&amp;  mergeValue(F91)&amp;"."&amp;  mergeValue(G91)</f>
        <v>1.1.1.1.1.1</v>
      </c>
      <c r="M91" s="1070"/>
      <c r="N91" s="587"/>
      <c r="O91" s="563"/>
      <c r="P91" s="563"/>
      <c r="Q91" s="563"/>
      <c r="R91" s="1248"/>
      <c r="S91" s="1220" t="s">
        <v>84</v>
      </c>
      <c r="T91" s="1248"/>
      <c r="U91" s="1220" t="s">
        <v>84</v>
      </c>
      <c r="V91" s="538"/>
      <c r="W91" s="1212" t="s">
        <v>660</v>
      </c>
      <c r="X91" s="586" t="str">
        <f>strCheckDate(O92:V92)</f>
        <v/>
      </c>
      <c r="Y91" s="590"/>
      <c r="Z91" s="590" t="str">
        <f>IF(M91="","",M91 )</f>
        <v/>
      </c>
      <c r="AA91" s="590"/>
      <c r="AB91" s="590"/>
      <c r="AC91" s="590"/>
      <c r="AD91" s="586"/>
      <c r="AE91" s="586"/>
      <c r="AF91" s="586"/>
      <c r="AG91" s="586"/>
      <c r="AH91" s="586"/>
      <c r="AI91" s="586"/>
    </row>
    <row r="92" spans="1:36" s="524" customFormat="1" ht="11.25" hidden="1" customHeight="1">
      <c r="A92" s="1213"/>
      <c r="B92" s="1213"/>
      <c r="C92" s="1213"/>
      <c r="D92" s="1213"/>
      <c r="E92" s="1213"/>
      <c r="F92" s="1213"/>
      <c r="G92" s="920"/>
      <c r="H92" s="920"/>
      <c r="I92" s="1213"/>
      <c r="J92" s="1252"/>
      <c r="K92" s="927">
        <v>1</v>
      </c>
      <c r="L92" s="601"/>
      <c r="M92" s="647"/>
      <c r="N92" s="587"/>
      <c r="O92" s="563"/>
      <c r="P92" s="563"/>
      <c r="Q92" s="585" t="str">
        <f>R91 &amp; "-" &amp; T91</f>
        <v>-</v>
      </c>
      <c r="R92" s="1248"/>
      <c r="S92" s="1220"/>
      <c r="T92" s="1248"/>
      <c r="U92" s="1220"/>
      <c r="V92" s="538"/>
      <c r="W92" s="1212"/>
      <c r="X92" s="586"/>
      <c r="Y92" s="590"/>
      <c r="Z92" s="590"/>
      <c r="AA92" s="590"/>
      <c r="AB92" s="590"/>
      <c r="AC92" s="590"/>
      <c r="AD92" s="586"/>
      <c r="AE92" s="586"/>
      <c r="AF92" s="586"/>
      <c r="AG92" s="586"/>
      <c r="AH92" s="586"/>
      <c r="AI92" s="586"/>
    </row>
    <row r="93" spans="1:36" s="523" customFormat="1" ht="15" customHeight="1">
      <c r="A93" s="1213"/>
      <c r="B93" s="1213"/>
      <c r="C93" s="1213"/>
      <c r="D93" s="1213"/>
      <c r="E93" s="1213"/>
      <c r="F93" s="1213"/>
      <c r="G93" s="920"/>
      <c r="H93" s="920"/>
      <c r="I93" s="1213"/>
      <c r="J93" s="1252"/>
      <c r="K93" s="927">
        <v>1</v>
      </c>
      <c r="L93" s="539"/>
      <c r="M93" s="557" t="s">
        <v>25</v>
      </c>
      <c r="N93" s="552"/>
      <c r="O93" s="546"/>
      <c r="P93" s="546"/>
      <c r="Q93" s="546"/>
      <c r="R93" s="574"/>
      <c r="S93" s="565"/>
      <c r="T93" s="564"/>
      <c r="U93" s="552"/>
      <c r="V93" s="561"/>
      <c r="W93" s="1212"/>
      <c r="X93" s="588"/>
      <c r="Y93" s="588"/>
      <c r="Z93" s="588"/>
      <c r="AA93" s="588"/>
      <c r="AB93" s="588"/>
      <c r="AC93" s="588"/>
      <c r="AD93" s="588"/>
      <c r="AE93" s="588"/>
      <c r="AF93" s="588"/>
      <c r="AG93" s="588"/>
      <c r="AH93" s="588"/>
      <c r="AI93" s="588"/>
    </row>
    <row r="94" spans="1:36" s="523" customFormat="1" ht="15" customHeight="1">
      <c r="A94" s="1213"/>
      <c r="B94" s="1213"/>
      <c r="C94" s="1213"/>
      <c r="D94" s="1213"/>
      <c r="E94" s="1213"/>
      <c r="F94" s="922"/>
      <c r="G94" s="922"/>
      <c r="H94" s="920"/>
      <c r="I94" s="1213"/>
      <c r="J94" s="922"/>
      <c r="K94" s="926"/>
      <c r="L94" s="539"/>
      <c r="M94" s="552" t="s">
        <v>11</v>
      </c>
      <c r="N94" s="557"/>
      <c r="O94" s="557"/>
      <c r="P94" s="557"/>
      <c r="Q94" s="557"/>
      <c r="R94" s="557"/>
      <c r="S94" s="557"/>
      <c r="T94" s="557"/>
      <c r="U94" s="557"/>
      <c r="V94" s="557"/>
      <c r="W94" s="561"/>
      <c r="X94" s="588"/>
      <c r="Y94" s="588"/>
      <c r="Z94" s="588"/>
      <c r="AA94" s="588"/>
      <c r="AB94" s="588"/>
      <c r="AC94" s="588"/>
      <c r="AD94" s="588"/>
      <c r="AE94" s="588"/>
      <c r="AF94" s="588"/>
      <c r="AG94" s="588"/>
      <c r="AH94" s="588"/>
      <c r="AI94" s="588"/>
      <c r="AJ94" s="588"/>
    </row>
    <row r="95" spans="1:36" s="523" customFormat="1" ht="15" hidden="1" customHeight="1">
      <c r="A95" s="1213"/>
      <c r="B95" s="1213"/>
      <c r="C95" s="1213"/>
      <c r="D95" s="1213"/>
      <c r="E95" s="922"/>
      <c r="F95" s="922"/>
      <c r="G95" s="922"/>
      <c r="H95" s="920"/>
      <c r="I95" s="1213"/>
      <c r="J95" s="922"/>
      <c r="K95" s="926"/>
      <c r="L95" s="539"/>
      <c r="M95" s="552"/>
      <c r="N95" s="557"/>
      <c r="O95" s="557"/>
      <c r="P95" s="557"/>
      <c r="Q95" s="557"/>
      <c r="R95" s="557"/>
      <c r="S95" s="557"/>
      <c r="T95" s="557"/>
      <c r="U95" s="557"/>
      <c r="V95" s="557"/>
      <c r="W95" s="561"/>
      <c r="X95" s="588"/>
      <c r="Y95" s="588"/>
      <c r="Z95" s="588"/>
      <c r="AA95" s="588"/>
      <c r="AB95" s="588"/>
      <c r="AC95" s="588"/>
      <c r="AD95" s="588"/>
      <c r="AE95" s="588"/>
      <c r="AF95" s="588"/>
      <c r="AG95" s="588"/>
      <c r="AH95" s="588"/>
      <c r="AI95" s="588"/>
      <c r="AJ95" s="588"/>
    </row>
    <row r="96" spans="1:36" s="523" customFormat="1" ht="15" customHeight="1">
      <c r="A96" s="1213"/>
      <c r="B96" s="1213"/>
      <c r="C96" s="1213"/>
      <c r="D96" s="925"/>
      <c r="E96" s="925"/>
      <c r="F96" s="922"/>
      <c r="G96" s="920"/>
      <c r="H96" s="920"/>
      <c r="I96" s="918"/>
      <c r="J96" s="915"/>
      <c r="K96" s="927">
        <v>1</v>
      </c>
      <c r="L96" s="539"/>
      <c r="M96" s="551" t="s">
        <v>17</v>
      </c>
      <c r="N96" s="550"/>
      <c r="O96" s="546"/>
      <c r="P96" s="546"/>
      <c r="Q96" s="546"/>
      <c r="R96" s="574"/>
      <c r="S96" s="565"/>
      <c r="T96" s="564"/>
      <c r="U96" s="550"/>
      <c r="V96" s="565"/>
      <c r="W96" s="561"/>
      <c r="X96" s="588"/>
      <c r="Y96" s="588"/>
      <c r="Z96" s="588"/>
      <c r="AA96" s="588"/>
      <c r="AB96" s="588"/>
      <c r="AC96" s="588"/>
      <c r="AD96" s="588"/>
      <c r="AE96" s="588"/>
      <c r="AF96" s="588"/>
      <c r="AG96" s="588"/>
      <c r="AH96" s="588"/>
      <c r="AI96" s="588"/>
    </row>
    <row r="97" spans="1:40" s="523" customFormat="1" ht="15" customHeight="1">
      <c r="A97" s="1213"/>
      <c r="B97" s="1213"/>
      <c r="C97" s="925"/>
      <c r="D97" s="925"/>
      <c r="E97" s="925"/>
      <c r="F97" s="925"/>
      <c r="G97" s="920"/>
      <c r="H97" s="920"/>
      <c r="I97" s="928"/>
      <c r="J97" s="915"/>
      <c r="K97" s="927">
        <v>1</v>
      </c>
      <c r="L97" s="539"/>
      <c r="M97" s="550" t="s">
        <v>18</v>
      </c>
      <c r="N97" s="550"/>
      <c r="O97" s="546"/>
      <c r="P97" s="546"/>
      <c r="Q97" s="546"/>
      <c r="R97" s="574"/>
      <c r="S97" s="565"/>
      <c r="T97" s="564"/>
      <c r="U97" s="550"/>
      <c r="V97" s="565"/>
      <c r="W97" s="561"/>
      <c r="X97" s="588"/>
      <c r="Y97" s="588"/>
      <c r="Z97" s="588"/>
      <c r="AA97" s="588"/>
      <c r="AB97" s="588"/>
      <c r="AC97" s="588"/>
      <c r="AD97" s="588"/>
      <c r="AE97" s="588"/>
      <c r="AF97" s="588"/>
      <c r="AG97" s="588"/>
      <c r="AH97" s="588"/>
      <c r="AI97" s="588"/>
    </row>
    <row r="98" spans="1:40" s="523" customFormat="1" ht="15" customHeight="1">
      <c r="A98" s="1213"/>
      <c r="B98" s="925"/>
      <c r="C98" s="925"/>
      <c r="D98" s="925"/>
      <c r="E98" s="925"/>
      <c r="F98" s="925"/>
      <c r="G98" s="920"/>
      <c r="H98" s="920"/>
      <c r="I98" s="918"/>
      <c r="J98" s="915"/>
      <c r="K98" s="927">
        <v>1</v>
      </c>
      <c r="L98" s="539"/>
      <c r="M98" s="559" t="s">
        <v>19</v>
      </c>
      <c r="N98" s="550"/>
      <c r="O98" s="546"/>
      <c r="P98" s="546"/>
      <c r="Q98" s="546"/>
      <c r="R98" s="574"/>
      <c r="S98" s="565"/>
      <c r="T98" s="564"/>
      <c r="U98" s="550"/>
      <c r="V98" s="565"/>
      <c r="W98" s="561"/>
      <c r="X98" s="588"/>
      <c r="Y98" s="588"/>
      <c r="Z98" s="588"/>
      <c r="AA98" s="588"/>
      <c r="AB98" s="588"/>
      <c r="AC98" s="588"/>
      <c r="AD98" s="588"/>
      <c r="AE98" s="588"/>
      <c r="AF98" s="588"/>
      <c r="AG98" s="588"/>
      <c r="AH98" s="588"/>
      <c r="AI98" s="588"/>
    </row>
    <row r="99" spans="1:40" s="523" customFormat="1" ht="15" customHeight="1">
      <c r="A99" s="914"/>
      <c r="B99" s="914"/>
      <c r="C99" s="914"/>
      <c r="D99" s="914"/>
      <c r="E99" s="914"/>
      <c r="F99" s="914"/>
      <c r="G99" s="914"/>
      <c r="H99" s="914"/>
      <c r="I99" s="914"/>
      <c r="J99" s="914"/>
      <c r="K99" s="914"/>
      <c r="L99" s="493"/>
      <c r="M99" s="566" t="s">
        <v>309</v>
      </c>
      <c r="N99" s="550"/>
      <c r="O99" s="546"/>
      <c r="P99" s="546"/>
      <c r="Q99" s="546"/>
      <c r="R99" s="574"/>
      <c r="S99" s="565"/>
      <c r="T99" s="564"/>
      <c r="U99" s="550"/>
      <c r="V99" s="565"/>
      <c r="W99" s="561"/>
      <c r="X99" s="588"/>
      <c r="Y99" s="588"/>
      <c r="Z99" s="588"/>
      <c r="AA99" s="588"/>
      <c r="AB99" s="588"/>
      <c r="AC99" s="588"/>
      <c r="AD99" s="588"/>
      <c r="AE99" s="588"/>
      <c r="AF99" s="588"/>
      <c r="AG99" s="588"/>
      <c r="AH99" s="588"/>
      <c r="AI99" s="588"/>
    </row>
    <row r="100" spans="1:40" s="598" customFormat="1" ht="15" customHeight="1">
      <c r="A100" s="597"/>
      <c r="B100" s="597"/>
      <c r="C100" s="597"/>
      <c r="D100" s="597"/>
      <c r="E100" s="597"/>
      <c r="F100" s="597"/>
      <c r="G100" s="596"/>
      <c r="H100" s="597"/>
      <c r="I100" s="682"/>
      <c r="J100" s="683"/>
      <c r="L100" s="599"/>
      <c r="M100" s="677"/>
      <c r="N100" s="678"/>
      <c r="O100" s="679"/>
      <c r="P100" s="679"/>
      <c r="Q100" s="679"/>
      <c r="R100" s="680"/>
      <c r="S100" s="554"/>
      <c r="T100" s="681"/>
      <c r="U100" s="678"/>
      <c r="V100" s="554"/>
      <c r="W100" s="554"/>
      <c r="X100" s="597"/>
      <c r="Y100" s="597"/>
      <c r="Z100" s="597"/>
      <c r="AA100" s="597"/>
      <c r="AB100" s="597"/>
      <c r="AC100" s="597"/>
      <c r="AD100" s="597"/>
      <c r="AE100" s="597"/>
      <c r="AF100" s="597"/>
      <c r="AG100" s="597"/>
      <c r="AH100" s="597"/>
      <c r="AI100" s="597"/>
    </row>
    <row r="101" spans="1:40" s="35" customFormat="1" ht="17.100000000000001" customHeight="1">
      <c r="G101" s="35" t="s">
        <v>13</v>
      </c>
      <c r="I101" s="35" t="s">
        <v>68</v>
      </c>
      <c r="V101" s="158"/>
    </row>
    <row r="102" spans="1:40" ht="17.100000000000001" customHeight="1">
      <c r="X102" s="470"/>
      <c r="Y102" s="43"/>
      <c r="Z102" s="43"/>
    </row>
    <row r="103" spans="1:40" s="524" customFormat="1" ht="22.5">
      <c r="A103" s="1213">
        <v>1</v>
      </c>
      <c r="B103" s="1080"/>
      <c r="C103" s="1080"/>
      <c r="D103" s="1080"/>
      <c r="E103" s="1081"/>
      <c r="F103" s="1082"/>
      <c r="G103" s="1080"/>
      <c r="H103" s="1080"/>
      <c r="I103" s="1061"/>
      <c r="J103" s="1066"/>
      <c r="K103" s="1066"/>
      <c r="L103" s="594">
        <f>mergeValue(A103)</f>
        <v>1</v>
      </c>
      <c r="M103" s="642" t="s">
        <v>20</v>
      </c>
      <c r="N103" s="581"/>
      <c r="O103" s="1295"/>
      <c r="P103" s="1296"/>
      <c r="Q103" s="1296"/>
      <c r="R103" s="1296"/>
      <c r="S103" s="1296"/>
      <c r="T103" s="1296"/>
      <c r="U103" s="1296"/>
      <c r="V103" s="1296"/>
      <c r="W103" s="1296"/>
      <c r="X103" s="1296"/>
      <c r="Y103" s="1296"/>
      <c r="Z103" s="1296"/>
      <c r="AA103" s="1297"/>
      <c r="AB103" s="631" t="s">
        <v>476</v>
      </c>
      <c r="AC103" s="586"/>
      <c r="AD103" s="586"/>
      <c r="AE103" s="586"/>
      <c r="AF103" s="586"/>
      <c r="AG103" s="586"/>
      <c r="AH103" s="586"/>
      <c r="AI103" s="586"/>
      <c r="AJ103" s="586"/>
      <c r="AK103" s="586"/>
      <c r="AL103" s="586"/>
      <c r="AM103" s="586"/>
      <c r="AN103" s="586"/>
    </row>
    <row r="104" spans="1:40" s="524" customFormat="1" ht="22.5">
      <c r="A104" s="1213"/>
      <c r="B104" s="1213">
        <v>1</v>
      </c>
      <c r="C104" s="1080"/>
      <c r="D104" s="1080"/>
      <c r="E104" s="1082"/>
      <c r="F104" s="1082"/>
      <c r="G104" s="1080"/>
      <c r="H104" s="1080"/>
      <c r="I104" s="1068"/>
      <c r="J104" s="1063"/>
      <c r="K104" s="1062"/>
      <c r="L104" s="594" t="str">
        <f>mergeValue(A104) &amp;"."&amp; mergeValue(B104)</f>
        <v>1.1</v>
      </c>
      <c r="M104" s="547" t="s">
        <v>16</v>
      </c>
      <c r="N104" s="581"/>
      <c r="O104" s="1295"/>
      <c r="P104" s="1296"/>
      <c r="Q104" s="1296"/>
      <c r="R104" s="1296"/>
      <c r="S104" s="1296"/>
      <c r="T104" s="1296"/>
      <c r="U104" s="1296"/>
      <c r="V104" s="1296"/>
      <c r="W104" s="1296"/>
      <c r="X104" s="1296"/>
      <c r="Y104" s="1296"/>
      <c r="Z104" s="1296"/>
      <c r="AA104" s="1297"/>
      <c r="AB104" s="631" t="s">
        <v>477</v>
      </c>
      <c r="AC104" s="586"/>
      <c r="AD104" s="586"/>
      <c r="AE104" s="586"/>
      <c r="AF104" s="586"/>
      <c r="AG104" s="586"/>
      <c r="AH104" s="586"/>
      <c r="AI104" s="586"/>
      <c r="AJ104" s="586"/>
      <c r="AK104" s="586"/>
      <c r="AL104" s="586"/>
      <c r="AM104" s="586"/>
      <c r="AN104" s="586"/>
    </row>
    <row r="105" spans="1:40" s="524" customFormat="1" ht="22.5">
      <c r="A105" s="1213"/>
      <c r="B105" s="1213"/>
      <c r="C105" s="1213">
        <v>1</v>
      </c>
      <c r="D105" s="1080"/>
      <c r="E105" s="1082"/>
      <c r="F105" s="1082"/>
      <c r="G105" s="1080"/>
      <c r="H105" s="1080"/>
      <c r="I105" s="1068"/>
      <c r="J105" s="1063"/>
      <c r="K105" s="1062"/>
      <c r="L105" s="594" t="str">
        <f>mergeValue(A105) &amp;"."&amp; mergeValue(B105)&amp;"."&amp; mergeValue(C105)</f>
        <v>1.1.1</v>
      </c>
      <c r="M105" s="548" t="s">
        <v>7</v>
      </c>
      <c r="N105" s="581"/>
      <c r="O105" s="1295"/>
      <c r="P105" s="1296"/>
      <c r="Q105" s="1296"/>
      <c r="R105" s="1296"/>
      <c r="S105" s="1296"/>
      <c r="T105" s="1296"/>
      <c r="U105" s="1296"/>
      <c r="V105" s="1296"/>
      <c r="W105" s="1296"/>
      <c r="X105" s="1296"/>
      <c r="Y105" s="1296"/>
      <c r="Z105" s="1296"/>
      <c r="AA105" s="1297"/>
      <c r="AB105" s="631" t="s">
        <v>634</v>
      </c>
      <c r="AC105" s="586"/>
      <c r="AD105" s="586"/>
      <c r="AE105" s="586"/>
      <c r="AF105" s="586"/>
      <c r="AG105" s="586"/>
      <c r="AH105" s="586"/>
      <c r="AI105" s="586"/>
      <c r="AJ105" s="586"/>
      <c r="AK105" s="586"/>
      <c r="AL105" s="586"/>
      <c r="AM105" s="586"/>
      <c r="AN105" s="586"/>
    </row>
    <row r="106" spans="1:40" s="524" customFormat="1" ht="22.5">
      <c r="A106" s="1213"/>
      <c r="B106" s="1213"/>
      <c r="C106" s="1213"/>
      <c r="D106" s="1213">
        <v>1</v>
      </c>
      <c r="E106" s="1082"/>
      <c r="F106" s="1082"/>
      <c r="G106" s="1080"/>
      <c r="H106" s="1080"/>
      <c r="I106" s="1068"/>
      <c r="J106" s="1063"/>
      <c r="K106" s="1062"/>
      <c r="L106" s="594" t="str">
        <f>mergeValue(A106) &amp;"."&amp; mergeValue(B106)&amp;"."&amp; mergeValue(C106)&amp;"."&amp; mergeValue(D106)</f>
        <v>1.1.1.1</v>
      </c>
      <c r="M106" s="549" t="s">
        <v>22</v>
      </c>
      <c r="N106" s="581"/>
      <c r="O106" s="1295"/>
      <c r="P106" s="1296"/>
      <c r="Q106" s="1296"/>
      <c r="R106" s="1296"/>
      <c r="S106" s="1296"/>
      <c r="T106" s="1296"/>
      <c r="U106" s="1296"/>
      <c r="V106" s="1296"/>
      <c r="W106" s="1296"/>
      <c r="X106" s="1296"/>
      <c r="Y106" s="1296"/>
      <c r="Z106" s="1296"/>
      <c r="AA106" s="1297"/>
      <c r="AB106" s="631" t="s">
        <v>635</v>
      </c>
      <c r="AC106" s="586"/>
      <c r="AD106" s="586"/>
      <c r="AE106" s="586"/>
      <c r="AF106" s="586"/>
      <c r="AG106" s="586"/>
      <c r="AH106" s="586"/>
      <c r="AI106" s="586"/>
      <c r="AJ106" s="586"/>
      <c r="AK106" s="586"/>
      <c r="AL106" s="586"/>
      <c r="AM106" s="586"/>
      <c r="AN106" s="586"/>
    </row>
    <row r="107" spans="1:40" s="524" customFormat="1" ht="0.2" customHeight="1">
      <c r="A107" s="1213"/>
      <c r="B107" s="1213"/>
      <c r="C107" s="1213"/>
      <c r="D107" s="1213"/>
      <c r="E107" s="1213">
        <v>1</v>
      </c>
      <c r="F107" s="1082"/>
      <c r="G107" s="1080"/>
      <c r="H107" s="1080"/>
      <c r="I107" s="1067"/>
      <c r="J107" s="1063"/>
      <c r="K107" s="1062"/>
      <c r="L107" s="594"/>
      <c r="M107" s="555"/>
      <c r="N107" s="582"/>
      <c r="O107" s="1311"/>
      <c r="P107" s="1326"/>
      <c r="Q107" s="1326"/>
      <c r="R107" s="1326"/>
      <c r="S107" s="1326"/>
      <c r="T107" s="1326"/>
      <c r="U107" s="1326"/>
      <c r="V107" s="1326"/>
      <c r="W107" s="1326"/>
      <c r="X107" s="1326"/>
      <c r="Y107" s="1326"/>
      <c r="Z107" s="1326"/>
      <c r="AA107" s="1327"/>
      <c r="AB107" s="631"/>
      <c r="AC107" s="586"/>
      <c r="AD107" s="586"/>
      <c r="AE107" s="586"/>
      <c r="AF107" s="586"/>
      <c r="AG107" s="586"/>
      <c r="AH107" s="586"/>
      <c r="AI107" s="586"/>
      <c r="AJ107" s="586"/>
      <c r="AK107" s="586"/>
      <c r="AL107" s="586"/>
      <c r="AM107" s="586"/>
      <c r="AN107" s="586"/>
    </row>
    <row r="108" spans="1:40" s="524" customFormat="1" ht="90">
      <c r="A108" s="1213"/>
      <c r="B108" s="1213"/>
      <c r="C108" s="1213"/>
      <c r="D108" s="1213"/>
      <c r="E108" s="1213"/>
      <c r="F108" s="1213">
        <v>1</v>
      </c>
      <c r="G108" s="1080"/>
      <c r="H108" s="1080"/>
      <c r="I108" s="1268"/>
      <c r="J108" s="1063"/>
      <c r="K108" s="1062"/>
      <c r="L108" s="594" t="str">
        <f>mergeValue(A108) &amp;"."&amp; mergeValue(B108)&amp;"."&amp; mergeValue(C108)&amp;"."&amp; mergeValue(D108)&amp;"."&amp; mergeValue(F108)</f>
        <v>1.1.1.1.1</v>
      </c>
      <c r="M108" s="556" t="s">
        <v>10</v>
      </c>
      <c r="N108" s="582"/>
      <c r="O108" s="1216"/>
      <c r="P108" s="1217"/>
      <c r="Q108" s="1217"/>
      <c r="R108" s="1217"/>
      <c r="S108" s="1217"/>
      <c r="T108" s="1217"/>
      <c r="U108" s="1217"/>
      <c r="V108" s="1217"/>
      <c r="W108" s="1217"/>
      <c r="X108" s="1217"/>
      <c r="Y108" s="1217"/>
      <c r="Z108" s="1217"/>
      <c r="AA108" s="1218"/>
      <c r="AB108" s="631" t="s">
        <v>636</v>
      </c>
      <c r="AC108" s="586"/>
      <c r="AD108" s="590" t="str">
        <f>strCheckUnique(AE108:AE113)</f>
        <v/>
      </c>
      <c r="AE108" s="586"/>
      <c r="AF108" s="590"/>
      <c r="AG108" s="586"/>
      <c r="AH108" s="586"/>
      <c r="AI108" s="586"/>
      <c r="AJ108" s="586"/>
      <c r="AK108" s="586"/>
      <c r="AL108" s="586"/>
      <c r="AM108" s="586"/>
      <c r="AN108" s="586"/>
    </row>
    <row r="109" spans="1:40" s="524" customFormat="1" ht="135">
      <c r="A109" s="1213"/>
      <c r="B109" s="1213"/>
      <c r="C109" s="1213"/>
      <c r="D109" s="1213"/>
      <c r="E109" s="1213"/>
      <c r="F109" s="1213"/>
      <c r="G109" s="1213">
        <v>1</v>
      </c>
      <c r="H109" s="1080"/>
      <c r="I109" s="1268"/>
      <c r="J109" s="1269"/>
      <c r="K109" s="1069"/>
      <c r="L109" s="594" t="str">
        <f>mergeValue(A109) &amp;"."&amp; mergeValue(B109)&amp;"."&amp; mergeValue(C109)&amp;"."&amp; mergeValue(D109)&amp;"."&amp; mergeValue(F109)&amp;"."&amp; mergeValue(G109)</f>
        <v>1.1.1.1.1.1</v>
      </c>
      <c r="M109" s="1070" t="s">
        <v>651</v>
      </c>
      <c r="N109" s="647"/>
      <c r="O109" s="563"/>
      <c r="P109" s="563"/>
      <c r="Q109" s="563"/>
      <c r="R109" s="494"/>
      <c r="S109" s="1096"/>
      <c r="T109" s="494"/>
      <c r="U109" s="1096"/>
      <c r="V109" s="585" t="str">
        <f>W109 &amp; "-" &amp; Y109</f>
        <v>-</v>
      </c>
      <c r="W109" s="1248"/>
      <c r="X109" s="1220" t="s">
        <v>84</v>
      </c>
      <c r="Y109" s="1248"/>
      <c r="Z109" s="1220" t="s">
        <v>84</v>
      </c>
      <c r="AA109" s="538"/>
      <c r="AB109" s="631" t="s">
        <v>669</v>
      </c>
      <c r="AC109" s="586" t="str">
        <f>strCheckDate(O109:AA109)</f>
        <v/>
      </c>
      <c r="AD109" s="590"/>
      <c r="AE109" s="590" t="str">
        <f>IF(M109="","",M109 )</f>
        <v>горячая вода в системе централизованного теплоснабжения на горячее водоснабжение</v>
      </c>
      <c r="AF109" s="590"/>
      <c r="AG109" s="590"/>
      <c r="AH109" s="590"/>
      <c r="AI109" s="586"/>
      <c r="AJ109" s="586"/>
      <c r="AK109" s="586"/>
      <c r="AL109" s="586"/>
      <c r="AM109" s="586"/>
      <c r="AN109" s="586"/>
    </row>
    <row r="110" spans="1:40" s="524" customFormat="1" ht="102.75" customHeight="1">
      <c r="A110" s="1213"/>
      <c r="B110" s="1213"/>
      <c r="C110" s="1213"/>
      <c r="D110" s="1213"/>
      <c r="E110" s="1213"/>
      <c r="F110" s="1213"/>
      <c r="G110" s="1213"/>
      <c r="H110" s="1080">
        <v>1</v>
      </c>
      <c r="I110" s="1268"/>
      <c r="J110" s="1269"/>
      <c r="K110" s="1069"/>
      <c r="L110" s="594" t="str">
        <f>mergeValue(A110) &amp;"."&amp; mergeValue(B110)&amp;"."&amp; mergeValue(C110)&amp;"."&amp; mergeValue(D110)&amp;"."&amp; mergeValue(F110)&amp;"."&amp; mergeValue(G110)&amp;"."&amp; mergeValue(H110)</f>
        <v>1.1.1.1.1.1.1</v>
      </c>
      <c r="M110" s="1072"/>
      <c r="N110" s="495"/>
      <c r="O110" s="563"/>
      <c r="P110" s="563"/>
      <c r="Q110" s="563"/>
      <c r="R110" s="494"/>
      <c r="S110" s="1096"/>
      <c r="T110" s="494"/>
      <c r="U110" s="1096"/>
      <c r="V110" s="585" t="str">
        <f>W110 &amp; "-" &amp; Y110</f>
        <v>-</v>
      </c>
      <c r="W110" s="1248"/>
      <c r="X110" s="1220"/>
      <c r="Y110" s="1248"/>
      <c r="Z110" s="1220"/>
      <c r="AA110" s="671"/>
      <c r="AB110" s="1212" t="s">
        <v>670</v>
      </c>
      <c r="AC110" s="586" t="str">
        <f>strCheckDate(O110:AA110)</f>
        <v/>
      </c>
      <c r="AD110" s="586"/>
      <c r="AE110" s="586"/>
      <c r="AF110" s="590"/>
      <c r="AG110" s="586"/>
      <c r="AH110" s="586"/>
      <c r="AI110" s="586"/>
      <c r="AJ110" s="586"/>
      <c r="AK110" s="586"/>
      <c r="AL110" s="586"/>
      <c r="AM110" s="586"/>
      <c r="AN110" s="586"/>
    </row>
    <row r="111" spans="1:40" s="524" customFormat="1" ht="0.2" customHeight="1">
      <c r="A111" s="1213"/>
      <c r="B111" s="1213"/>
      <c r="C111" s="1213"/>
      <c r="D111" s="1213"/>
      <c r="E111" s="1213"/>
      <c r="F111" s="1213"/>
      <c r="G111" s="1213"/>
      <c r="H111" s="1080"/>
      <c r="I111" s="1268"/>
      <c r="J111" s="1269"/>
      <c r="K111" s="1069"/>
      <c r="L111" s="601"/>
      <c r="M111" s="647"/>
      <c r="N111" s="647"/>
      <c r="O111" s="563"/>
      <c r="P111" s="494"/>
      <c r="Q111" s="494"/>
      <c r="R111" s="494"/>
      <c r="S111" s="494"/>
      <c r="T111" s="494"/>
      <c r="U111" s="560"/>
      <c r="V111" s="585"/>
      <c r="W111" s="1219"/>
      <c r="X111" s="1220"/>
      <c r="Y111" s="1219"/>
      <c r="Z111" s="1220"/>
      <c r="AA111" s="538"/>
      <c r="AB111" s="1212"/>
      <c r="AC111" s="586"/>
      <c r="AD111" s="586"/>
      <c r="AE111" s="586"/>
      <c r="AF111" s="590">
        <f ca="1">OFFSET(AF111,-1,0)</f>
        <v>0</v>
      </c>
      <c r="AG111" s="586"/>
      <c r="AH111" s="586"/>
      <c r="AI111" s="586"/>
      <c r="AJ111" s="586"/>
      <c r="AK111" s="586"/>
      <c r="AL111" s="586"/>
      <c r="AM111" s="586"/>
      <c r="AN111" s="586"/>
    </row>
    <row r="112" spans="1:40" s="523" customFormat="1" ht="15" customHeight="1">
      <c r="A112" s="1213"/>
      <c r="B112" s="1213"/>
      <c r="C112" s="1213"/>
      <c r="D112" s="1213"/>
      <c r="E112" s="1213"/>
      <c r="F112" s="1213"/>
      <c r="G112" s="1213"/>
      <c r="H112" s="1080"/>
      <c r="I112" s="1268"/>
      <c r="J112" s="1269"/>
      <c r="K112" s="1071"/>
      <c r="L112" s="539"/>
      <c r="M112" s="558" t="s">
        <v>41</v>
      </c>
      <c r="N112" s="552"/>
      <c r="O112" s="546"/>
      <c r="P112" s="546"/>
      <c r="Q112" s="546"/>
      <c r="R112" s="546"/>
      <c r="S112" s="546"/>
      <c r="T112" s="546"/>
      <c r="U112" s="546"/>
      <c r="V112" s="546"/>
      <c r="W112" s="564"/>
      <c r="X112" s="565"/>
      <c r="Y112" s="564"/>
      <c r="Z112" s="552"/>
      <c r="AA112" s="561"/>
      <c r="AB112" s="1212"/>
      <c r="AC112" s="588"/>
      <c r="AD112" s="588"/>
      <c r="AE112" s="588"/>
      <c r="AF112" s="588"/>
      <c r="AG112" s="588"/>
      <c r="AH112" s="588"/>
      <c r="AI112" s="588"/>
      <c r="AJ112" s="588"/>
      <c r="AK112" s="588"/>
      <c r="AL112" s="588"/>
      <c r="AM112" s="588"/>
      <c r="AN112" s="588"/>
    </row>
    <row r="113" spans="1:40" s="523" customFormat="1" ht="15" customHeight="1">
      <c r="A113" s="1213"/>
      <c r="B113" s="1213"/>
      <c r="C113" s="1213"/>
      <c r="D113" s="1213"/>
      <c r="E113" s="1213"/>
      <c r="F113" s="1213"/>
      <c r="G113" s="1080"/>
      <c r="H113" s="1080"/>
      <c r="I113" s="1268"/>
      <c r="J113" s="1077"/>
      <c r="K113" s="1071"/>
      <c r="L113" s="539"/>
      <c r="M113" s="557" t="s">
        <v>25</v>
      </c>
      <c r="N113" s="558"/>
      <c r="O113" s="558"/>
      <c r="P113" s="558"/>
      <c r="Q113" s="558"/>
      <c r="R113" s="558"/>
      <c r="S113" s="558"/>
      <c r="T113" s="558"/>
      <c r="U113" s="558"/>
      <c r="V113" s="558"/>
      <c r="W113" s="558"/>
      <c r="X113" s="558"/>
      <c r="Y113" s="558"/>
      <c r="Z113" s="558"/>
      <c r="AA113" s="558"/>
      <c r="AB113" s="561"/>
      <c r="AC113" s="588"/>
      <c r="AD113" s="588"/>
      <c r="AE113" s="588"/>
      <c r="AF113" s="588"/>
      <c r="AG113" s="588"/>
      <c r="AH113" s="588"/>
      <c r="AI113" s="588"/>
      <c r="AJ113" s="588"/>
      <c r="AK113" s="588"/>
      <c r="AL113" s="588"/>
      <c r="AM113" s="588"/>
      <c r="AN113" s="588"/>
    </row>
    <row r="114" spans="1:40" s="523" customFormat="1" ht="15" customHeight="1">
      <c r="A114" s="1213"/>
      <c r="B114" s="1213"/>
      <c r="C114" s="1213"/>
      <c r="D114" s="1213"/>
      <c r="E114" s="1213"/>
      <c r="F114" s="1083"/>
      <c r="G114" s="1080"/>
      <c r="H114" s="1080"/>
      <c r="I114" s="1067"/>
      <c r="J114" s="1065"/>
      <c r="K114" s="1071"/>
      <c r="L114" s="539"/>
      <c r="M114" s="552" t="s">
        <v>11</v>
      </c>
      <c r="N114" s="551"/>
      <c r="O114" s="546"/>
      <c r="P114" s="546"/>
      <c r="Q114" s="546"/>
      <c r="R114" s="546"/>
      <c r="S114" s="546"/>
      <c r="T114" s="546"/>
      <c r="U114" s="546"/>
      <c r="V114" s="546"/>
      <c r="W114" s="574"/>
      <c r="X114" s="565"/>
      <c r="Y114" s="564"/>
      <c r="Z114" s="551"/>
      <c r="AA114" s="565"/>
      <c r="AB114" s="561"/>
      <c r="AC114" s="588"/>
      <c r="AD114" s="588"/>
      <c r="AE114" s="588"/>
      <c r="AF114" s="588"/>
      <c r="AG114" s="588"/>
      <c r="AH114" s="588"/>
      <c r="AI114" s="588"/>
      <c r="AJ114" s="588"/>
      <c r="AK114" s="588"/>
      <c r="AL114" s="588"/>
      <c r="AM114" s="588"/>
      <c r="AN114" s="588"/>
    </row>
    <row r="115" spans="1:40" s="523" customFormat="1" ht="0.2" customHeight="1">
      <c r="A115" s="1213"/>
      <c r="B115" s="1213"/>
      <c r="C115" s="1213"/>
      <c r="D115" s="1082"/>
      <c r="E115" s="1083"/>
      <c r="F115" s="1083"/>
      <c r="G115" s="1080"/>
      <c r="H115" s="1080"/>
      <c r="I115" s="1078"/>
      <c r="J115" s="1065"/>
      <c r="K115" s="1061"/>
      <c r="L115" s="539"/>
      <c r="M115" s="552"/>
      <c r="N115" s="552"/>
      <c r="O115" s="552"/>
      <c r="P115" s="552"/>
      <c r="Q115" s="552"/>
      <c r="R115" s="552"/>
      <c r="S115" s="552"/>
      <c r="T115" s="552"/>
      <c r="U115" s="552"/>
      <c r="V115" s="552"/>
      <c r="W115" s="552"/>
      <c r="X115" s="552"/>
      <c r="Y115" s="552"/>
      <c r="Z115" s="552"/>
      <c r="AA115" s="552"/>
      <c r="AB115" s="561"/>
      <c r="AC115" s="588"/>
      <c r="AD115" s="588"/>
      <c r="AE115" s="588"/>
      <c r="AF115" s="588"/>
      <c r="AG115" s="588"/>
      <c r="AH115" s="588"/>
      <c r="AI115" s="588"/>
      <c r="AJ115" s="588"/>
      <c r="AK115" s="588"/>
      <c r="AL115" s="588"/>
      <c r="AM115" s="588"/>
      <c r="AN115" s="588"/>
    </row>
    <row r="116" spans="1:40" s="523" customFormat="1" ht="15" customHeight="1">
      <c r="A116" s="1213"/>
      <c r="B116" s="1213"/>
      <c r="C116" s="1213"/>
      <c r="D116" s="1084"/>
      <c r="E116" s="1084"/>
      <c r="F116" s="1084"/>
      <c r="G116" s="1085"/>
      <c r="H116" s="1084"/>
      <c r="I116" s="1071"/>
      <c r="J116" s="1065"/>
      <c r="K116" s="1071"/>
      <c r="L116" s="539"/>
      <c r="M116" s="551" t="s">
        <v>17</v>
      </c>
      <c r="N116" s="550"/>
      <c r="O116" s="546"/>
      <c r="P116" s="546"/>
      <c r="Q116" s="546"/>
      <c r="R116" s="546"/>
      <c r="S116" s="546"/>
      <c r="T116" s="546"/>
      <c r="U116" s="546"/>
      <c r="V116" s="546"/>
      <c r="W116" s="574"/>
      <c r="X116" s="565"/>
      <c r="Y116" s="564"/>
      <c r="Z116" s="550"/>
      <c r="AA116" s="565"/>
      <c r="AB116" s="561"/>
      <c r="AC116" s="588"/>
      <c r="AD116" s="588"/>
      <c r="AE116" s="588"/>
      <c r="AF116" s="588"/>
      <c r="AG116" s="588"/>
      <c r="AH116" s="588"/>
      <c r="AI116" s="588"/>
      <c r="AJ116" s="588"/>
      <c r="AK116" s="588"/>
      <c r="AL116" s="588"/>
      <c r="AM116" s="588"/>
      <c r="AN116" s="588"/>
    </row>
    <row r="117" spans="1:40" s="523" customFormat="1" ht="15" customHeight="1">
      <c r="A117" s="1213"/>
      <c r="B117" s="1213"/>
      <c r="C117" s="1084"/>
      <c r="D117" s="1084"/>
      <c r="E117" s="1084"/>
      <c r="F117" s="1084"/>
      <c r="G117" s="1085"/>
      <c r="H117" s="1084"/>
      <c r="I117" s="1071"/>
      <c r="J117" s="1065"/>
      <c r="K117" s="1071"/>
      <c r="L117" s="539"/>
      <c r="M117" s="550" t="s">
        <v>18</v>
      </c>
      <c r="N117" s="550"/>
      <c r="O117" s="546"/>
      <c r="P117" s="546"/>
      <c r="Q117" s="546"/>
      <c r="R117" s="546"/>
      <c r="S117" s="546"/>
      <c r="T117" s="546"/>
      <c r="U117" s="546"/>
      <c r="V117" s="546"/>
      <c r="W117" s="574"/>
      <c r="X117" s="565"/>
      <c r="Y117" s="564"/>
      <c r="Z117" s="550"/>
      <c r="AA117" s="565"/>
      <c r="AB117" s="561"/>
      <c r="AC117" s="588"/>
      <c r="AD117" s="588"/>
      <c r="AE117" s="588"/>
      <c r="AF117" s="588"/>
      <c r="AG117" s="588"/>
      <c r="AH117" s="588"/>
      <c r="AI117" s="588"/>
      <c r="AJ117" s="588"/>
      <c r="AK117" s="588"/>
      <c r="AL117" s="588"/>
      <c r="AM117" s="588"/>
      <c r="AN117" s="588"/>
    </row>
    <row r="118" spans="1:40" s="523" customFormat="1" ht="15" customHeight="1">
      <c r="A118" s="1213"/>
      <c r="B118" s="1084"/>
      <c r="C118" s="1084"/>
      <c r="D118" s="1084"/>
      <c r="E118" s="1084"/>
      <c r="F118" s="1084"/>
      <c r="G118" s="1085"/>
      <c r="H118" s="1084"/>
      <c r="I118" s="1071"/>
      <c r="J118" s="1065"/>
      <c r="K118" s="1071"/>
      <c r="L118" s="539"/>
      <c r="M118" s="559" t="s">
        <v>19</v>
      </c>
      <c r="N118" s="550"/>
      <c r="O118" s="546"/>
      <c r="P118" s="546"/>
      <c r="Q118" s="546"/>
      <c r="R118" s="546"/>
      <c r="S118" s="546"/>
      <c r="T118" s="546"/>
      <c r="U118" s="546"/>
      <c r="V118" s="546"/>
      <c r="W118" s="574"/>
      <c r="X118" s="565"/>
      <c r="Y118" s="564"/>
      <c r="Z118" s="550"/>
      <c r="AA118" s="565"/>
      <c r="AB118" s="561"/>
      <c r="AC118" s="588"/>
      <c r="AD118" s="588"/>
      <c r="AE118" s="588"/>
      <c r="AF118" s="588"/>
      <c r="AG118" s="588"/>
      <c r="AH118" s="588"/>
      <c r="AI118" s="588"/>
      <c r="AJ118" s="588"/>
      <c r="AK118" s="588"/>
      <c r="AL118" s="588"/>
      <c r="AM118" s="588"/>
      <c r="AN118" s="588"/>
    </row>
    <row r="119" spans="1:40" s="523" customFormat="1" ht="15" customHeight="1">
      <c r="A119" s="1078"/>
      <c r="B119" s="1078"/>
      <c r="C119" s="1078"/>
      <c r="D119" s="1078"/>
      <c r="E119" s="1078"/>
      <c r="F119" s="1078"/>
      <c r="G119" s="1086"/>
      <c r="H119" s="1078"/>
      <c r="I119" s="1064"/>
      <c r="J119" s="1065"/>
      <c r="K119" s="1061"/>
      <c r="L119" s="539"/>
      <c r="M119" s="566" t="s">
        <v>309</v>
      </c>
      <c r="N119" s="550"/>
      <c r="O119" s="546"/>
      <c r="P119" s="546"/>
      <c r="Q119" s="546"/>
      <c r="R119" s="546"/>
      <c r="S119" s="546"/>
      <c r="T119" s="546"/>
      <c r="U119" s="546"/>
      <c r="V119" s="546"/>
      <c r="W119" s="574"/>
      <c r="X119" s="565"/>
      <c r="Y119" s="564"/>
      <c r="Z119" s="550"/>
      <c r="AA119" s="565"/>
      <c r="AB119" s="561"/>
      <c r="AC119" s="588"/>
      <c r="AD119" s="588"/>
      <c r="AE119" s="588"/>
      <c r="AF119" s="588"/>
      <c r="AG119" s="588"/>
      <c r="AH119" s="588"/>
      <c r="AI119" s="588"/>
      <c r="AJ119" s="588"/>
      <c r="AK119" s="588"/>
      <c r="AL119" s="588"/>
      <c r="AM119" s="588"/>
      <c r="AN119" s="588"/>
    </row>
    <row r="120" spans="1:40" s="686" customFormat="1" ht="102.75" customHeight="1">
      <c r="A120" s="929"/>
      <c r="B120" s="929"/>
      <c r="C120" s="929"/>
      <c r="D120" s="929"/>
      <c r="E120" s="929"/>
      <c r="F120" s="929"/>
      <c r="G120" s="933"/>
      <c r="H120" s="934">
        <v>1</v>
      </c>
      <c r="I120" s="932"/>
      <c r="J120" s="930"/>
      <c r="K120" s="931"/>
      <c r="L120" s="725" t="str">
        <f>mergeValue(A120) &amp;"."&amp; mergeValue(B120)&amp;"."&amp; mergeValue(C120)&amp;"."&amp; mergeValue(D120)&amp;"."&amp; mergeValue(F120)&amp;"."&amp; mergeValue(G120)&amp;"."&amp; mergeValue(H120)</f>
        <v>......1</v>
      </c>
      <c r="M120" s="1072"/>
      <c r="N120" s="714"/>
      <c r="O120" s="703"/>
      <c r="P120" s="703"/>
      <c r="Q120" s="703"/>
      <c r="R120" s="713"/>
      <c r="S120" s="1096"/>
      <c r="T120" s="713"/>
      <c r="U120" s="1096"/>
      <c r="V120" s="719" t="str">
        <f>W120 &amp; "-" &amp; Y120</f>
        <v>-</v>
      </c>
      <c r="W120" s="684"/>
      <c r="X120" s="651" t="s">
        <v>85</v>
      </c>
      <c r="Y120" s="1092"/>
      <c r="Z120" s="472" t="s">
        <v>85</v>
      </c>
      <c r="AA120" s="671"/>
      <c r="AB120" s="691"/>
      <c r="AC120" s="720" t="str">
        <f>strCheckDate(O120:AA120)</f>
        <v/>
      </c>
      <c r="AD120" s="720"/>
      <c r="AE120" s="720"/>
      <c r="AF120" s="723"/>
      <c r="AG120" s="720"/>
      <c r="AH120" s="720"/>
      <c r="AI120" s="720"/>
      <c r="AJ120" s="720"/>
      <c r="AK120" s="720"/>
      <c r="AL120" s="720"/>
      <c r="AM120" s="720"/>
      <c r="AN120" s="720"/>
    </row>
    <row r="123" spans="1:40" s="35" customFormat="1" ht="17.100000000000001" customHeight="1">
      <c r="G123" s="35" t="s">
        <v>13</v>
      </c>
      <c r="I123" s="35" t="s">
        <v>69</v>
      </c>
      <c r="U123" s="158"/>
    </row>
    <row r="124" spans="1:40" ht="17.100000000000001" customHeight="1">
      <c r="T124" s="122"/>
      <c r="U124" s="43"/>
    </row>
    <row r="125" spans="1:40" s="524" customFormat="1" ht="22.5">
      <c r="A125" s="1213">
        <v>1</v>
      </c>
      <c r="B125" s="941"/>
      <c r="C125" s="941"/>
      <c r="D125" s="941"/>
      <c r="E125" s="942"/>
      <c r="F125" s="943"/>
      <c r="G125" s="943"/>
      <c r="H125" s="943"/>
      <c r="I125" s="944"/>
      <c r="J125" s="939"/>
      <c r="K125" s="946"/>
      <c r="L125" s="594">
        <f>mergeValue(A125)</f>
        <v>1</v>
      </c>
      <c r="M125" s="642" t="s">
        <v>20</v>
      </c>
      <c r="N125" s="581"/>
      <c r="O125" s="1259"/>
      <c r="P125" s="1259"/>
      <c r="Q125" s="1259"/>
      <c r="R125" s="1259"/>
      <c r="S125" s="1259"/>
      <c r="T125" s="1259"/>
      <c r="U125" s="1259"/>
      <c r="V125" s="1259"/>
      <c r="W125" s="631" t="s">
        <v>659</v>
      </c>
      <c r="X125" s="586"/>
      <c r="Y125" s="586"/>
      <c r="Z125" s="586"/>
      <c r="AA125" s="586"/>
      <c r="AB125" s="586"/>
      <c r="AC125" s="586"/>
      <c r="AD125" s="586"/>
      <c r="AE125" s="586"/>
      <c r="AF125" s="586"/>
      <c r="AG125" s="586"/>
      <c r="AH125" s="586"/>
    </row>
    <row r="126" spans="1:40" s="524" customFormat="1" ht="22.5">
      <c r="A126" s="1213"/>
      <c r="B126" s="1213">
        <v>1</v>
      </c>
      <c r="C126" s="941"/>
      <c r="D126" s="941"/>
      <c r="E126" s="943"/>
      <c r="F126" s="943"/>
      <c r="G126" s="943"/>
      <c r="H126" s="943"/>
      <c r="I126" s="938"/>
      <c r="J126" s="937"/>
      <c r="K126" s="940"/>
      <c r="L126" s="594" t="str">
        <f>mergeValue(A126) &amp;"."&amp; mergeValue(B126)</f>
        <v>1.1</v>
      </c>
      <c r="M126" s="547" t="s">
        <v>16</v>
      </c>
      <c r="N126" s="581"/>
      <c r="O126" s="1259"/>
      <c r="P126" s="1259"/>
      <c r="Q126" s="1259"/>
      <c r="R126" s="1259"/>
      <c r="S126" s="1259"/>
      <c r="T126" s="1259"/>
      <c r="U126" s="1259"/>
      <c r="V126" s="1259"/>
      <c r="W126" s="631" t="s">
        <v>477</v>
      </c>
      <c r="X126" s="586"/>
      <c r="Y126" s="586"/>
      <c r="Z126" s="586"/>
      <c r="AA126" s="586"/>
      <c r="AB126" s="586"/>
      <c r="AC126" s="586"/>
      <c r="AD126" s="586"/>
      <c r="AE126" s="586"/>
      <c r="AF126" s="586"/>
      <c r="AG126" s="586"/>
      <c r="AH126" s="586"/>
    </row>
    <row r="127" spans="1:40" s="524" customFormat="1" ht="22.5">
      <c r="A127" s="1213"/>
      <c r="B127" s="1213"/>
      <c r="C127" s="1213">
        <v>1</v>
      </c>
      <c r="D127" s="941"/>
      <c r="E127" s="943"/>
      <c r="F127" s="943"/>
      <c r="G127" s="943"/>
      <c r="H127" s="943"/>
      <c r="I127" s="945"/>
      <c r="J127" s="937"/>
      <c r="K127" s="940"/>
      <c r="L127" s="594" t="str">
        <f>mergeValue(A127) &amp;"."&amp; mergeValue(B127)&amp;"."&amp; mergeValue(C127)</f>
        <v>1.1.1</v>
      </c>
      <c r="M127" s="548" t="s">
        <v>7</v>
      </c>
      <c r="N127" s="581"/>
      <c r="O127" s="1259"/>
      <c r="P127" s="1259"/>
      <c r="Q127" s="1259"/>
      <c r="R127" s="1259"/>
      <c r="S127" s="1259"/>
      <c r="T127" s="1259"/>
      <c r="U127" s="1259"/>
      <c r="V127" s="1259"/>
      <c r="W127" s="631" t="s">
        <v>634</v>
      </c>
      <c r="X127" s="586"/>
      <c r="Y127" s="586"/>
      <c r="Z127" s="586"/>
      <c r="AA127" s="586"/>
      <c r="AB127" s="586"/>
      <c r="AC127" s="586"/>
      <c r="AD127" s="586"/>
      <c r="AE127" s="586"/>
      <c r="AF127" s="586"/>
      <c r="AG127" s="586"/>
      <c r="AH127" s="586"/>
    </row>
    <row r="128" spans="1:40" s="524" customFormat="1" ht="22.5">
      <c r="A128" s="1213"/>
      <c r="B128" s="1213"/>
      <c r="C128" s="1213"/>
      <c r="D128" s="1213">
        <v>1</v>
      </c>
      <c r="E128" s="943"/>
      <c r="F128" s="943"/>
      <c r="G128" s="943"/>
      <c r="H128" s="943"/>
      <c r="I128" s="945"/>
      <c r="J128" s="937"/>
      <c r="K128" s="940"/>
      <c r="L128" s="594" t="str">
        <f>mergeValue(A128) &amp;"."&amp; mergeValue(B128)&amp;"."&amp; mergeValue(C128)&amp;"."&amp; mergeValue(D128)</f>
        <v>1.1.1.1</v>
      </c>
      <c r="M128" s="549" t="s">
        <v>22</v>
      </c>
      <c r="N128" s="581"/>
      <c r="O128" s="1259"/>
      <c r="P128" s="1259"/>
      <c r="Q128" s="1259"/>
      <c r="R128" s="1259"/>
      <c r="S128" s="1259"/>
      <c r="T128" s="1259"/>
      <c r="U128" s="1259"/>
      <c r="V128" s="1259"/>
      <c r="W128" s="631" t="s">
        <v>635</v>
      </c>
      <c r="X128" s="586"/>
      <c r="Y128" s="586"/>
      <c r="Z128" s="586"/>
      <c r="AA128" s="586"/>
      <c r="AB128" s="586"/>
      <c r="AC128" s="586"/>
      <c r="AD128" s="586"/>
      <c r="AE128" s="586"/>
      <c r="AF128" s="586"/>
      <c r="AG128" s="586"/>
      <c r="AH128" s="586"/>
    </row>
    <row r="129" spans="1:34" s="524" customFormat="1" ht="11.25" hidden="1" customHeight="1">
      <c r="A129" s="1213"/>
      <c r="B129" s="1213"/>
      <c r="C129" s="1213"/>
      <c r="D129" s="1213"/>
      <c r="E129" s="1213">
        <v>1</v>
      </c>
      <c r="F129" s="943"/>
      <c r="G129" s="943"/>
      <c r="H129" s="941">
        <v>1</v>
      </c>
      <c r="I129" s="1213">
        <v>1</v>
      </c>
      <c r="J129" s="943"/>
      <c r="K129" s="948"/>
      <c r="L129" s="594"/>
      <c r="M129" s="555"/>
      <c r="N129" s="582"/>
      <c r="O129" s="632"/>
      <c r="P129" s="632"/>
      <c r="Q129" s="632"/>
      <c r="R129" s="632"/>
      <c r="S129" s="632"/>
      <c r="T129" s="632"/>
      <c r="U129" s="632"/>
      <c r="V129" s="509"/>
      <c r="W129" s="560"/>
      <c r="X129" s="586"/>
      <c r="Y129" s="586"/>
      <c r="Z129" s="586"/>
      <c r="AA129" s="586"/>
      <c r="AB129" s="586"/>
      <c r="AC129" s="586"/>
      <c r="AD129" s="586"/>
      <c r="AE129" s="586"/>
      <c r="AF129" s="586"/>
      <c r="AG129" s="586"/>
      <c r="AH129" s="586"/>
    </row>
    <row r="130" spans="1:34" s="524" customFormat="1" ht="90">
      <c r="A130" s="1213"/>
      <c r="B130" s="1213"/>
      <c r="C130" s="1213"/>
      <c r="D130" s="1213"/>
      <c r="E130" s="1213"/>
      <c r="F130" s="1213">
        <v>1</v>
      </c>
      <c r="G130" s="941"/>
      <c r="H130" s="941"/>
      <c r="I130" s="1213"/>
      <c r="J130" s="1213">
        <v>1</v>
      </c>
      <c r="K130" s="949"/>
      <c r="L130" s="594" t="str">
        <f>mergeValue(A130) &amp;"."&amp; mergeValue(B130)&amp;"."&amp; mergeValue(C130)&amp;"."&amp; mergeValue(D130)&amp;"."&amp;  mergeValue(F130)</f>
        <v>1.1.1.1.1</v>
      </c>
      <c r="M130" s="556" t="s">
        <v>10</v>
      </c>
      <c r="N130" s="582"/>
      <c r="O130" s="1215"/>
      <c r="P130" s="1215"/>
      <c r="Q130" s="1215"/>
      <c r="R130" s="1215"/>
      <c r="S130" s="1215"/>
      <c r="T130" s="1215"/>
      <c r="U130" s="1215"/>
      <c r="V130" s="1215"/>
      <c r="W130" s="631" t="s">
        <v>636</v>
      </c>
      <c r="X130" s="586"/>
      <c r="Y130" s="590" t="str">
        <f>strCheckUnique(Z130:Z133)</f>
        <v/>
      </c>
      <c r="Z130" s="586"/>
      <c r="AA130" s="590"/>
      <c r="AB130" s="586"/>
      <c r="AC130" s="586"/>
      <c r="AD130" s="586"/>
      <c r="AE130" s="586"/>
      <c r="AF130" s="586"/>
      <c r="AG130" s="586"/>
      <c r="AH130" s="586"/>
    </row>
    <row r="131" spans="1:34" s="524" customFormat="1" ht="191.25" customHeight="1">
      <c r="A131" s="1213"/>
      <c r="B131" s="1213"/>
      <c r="C131" s="1213"/>
      <c r="D131" s="1213"/>
      <c r="E131" s="1213"/>
      <c r="F131" s="1213"/>
      <c r="G131" s="941">
        <v>1</v>
      </c>
      <c r="H131" s="941"/>
      <c r="I131" s="1213"/>
      <c r="J131" s="1213"/>
      <c r="K131" s="949">
        <v>1</v>
      </c>
      <c r="L131" s="594" t="str">
        <f>mergeValue(A131) &amp;"."&amp; mergeValue(B131)&amp;"."&amp; mergeValue(C131)&amp;"."&amp; mergeValue(D131)&amp;"."&amp; mergeValue(F131)&amp;"."&amp; mergeValue(G131)</f>
        <v>1.1.1.1.1.1</v>
      </c>
      <c r="M131" s="1070"/>
      <c r="N131" s="587"/>
      <c r="O131" s="563"/>
      <c r="P131" s="563"/>
      <c r="Q131" s="1095"/>
      <c r="R131" s="1248"/>
      <c r="S131" s="1220" t="s">
        <v>84</v>
      </c>
      <c r="T131" s="1248"/>
      <c r="U131" s="1220" t="s">
        <v>85</v>
      </c>
      <c r="V131" s="579"/>
      <c r="W131" s="1212" t="s">
        <v>660</v>
      </c>
      <c r="X131" s="586" t="str">
        <f>strCheckDate(O132:V132)</f>
        <v/>
      </c>
      <c r="Y131" s="590"/>
      <c r="Z131" s="590" t="str">
        <f>IF(M131="","",M131 )</f>
        <v/>
      </c>
      <c r="AA131" s="590"/>
      <c r="AB131" s="590"/>
      <c r="AC131" s="590"/>
      <c r="AD131" s="586"/>
      <c r="AE131" s="586"/>
      <c r="AF131" s="586"/>
      <c r="AG131" s="586"/>
      <c r="AH131" s="586"/>
    </row>
    <row r="132" spans="1:34" s="524" customFormat="1" ht="0.2" customHeight="1">
      <c r="A132" s="1213"/>
      <c r="B132" s="1213"/>
      <c r="C132" s="1213"/>
      <c r="D132" s="1213"/>
      <c r="E132" s="1213"/>
      <c r="F132" s="1213"/>
      <c r="G132" s="941"/>
      <c r="H132" s="941"/>
      <c r="I132" s="1213"/>
      <c r="J132" s="1213"/>
      <c r="K132" s="949"/>
      <c r="L132" s="601"/>
      <c r="M132" s="647"/>
      <c r="N132" s="587"/>
      <c r="O132" s="563"/>
      <c r="P132" s="563"/>
      <c r="Q132" s="585" t="str">
        <f>R131 &amp; "-" &amp; T131</f>
        <v>-</v>
      </c>
      <c r="R132" s="1219"/>
      <c r="S132" s="1220"/>
      <c r="T132" s="1219"/>
      <c r="U132" s="1220"/>
      <c r="V132" s="579"/>
      <c r="W132" s="1212"/>
      <c r="X132" s="586"/>
      <c r="Y132" s="586"/>
      <c r="Z132" s="586"/>
      <c r="AA132" s="586"/>
      <c r="AB132" s="586"/>
      <c r="AC132" s="586"/>
      <c r="AD132" s="586"/>
      <c r="AE132" s="586"/>
      <c r="AF132" s="586"/>
      <c r="AG132" s="586"/>
      <c r="AH132" s="586"/>
    </row>
    <row r="133" spans="1:34" s="523" customFormat="1" ht="15" customHeight="1">
      <c r="A133" s="1213"/>
      <c r="B133" s="1213"/>
      <c r="C133" s="1213"/>
      <c r="D133" s="1213"/>
      <c r="E133" s="1213"/>
      <c r="F133" s="1213"/>
      <c r="G133" s="943"/>
      <c r="H133" s="941"/>
      <c r="I133" s="1213"/>
      <c r="J133" s="1213"/>
      <c r="K133" s="948"/>
      <c r="L133" s="539"/>
      <c r="M133" s="557" t="s">
        <v>25</v>
      </c>
      <c r="N133" s="552"/>
      <c r="O133" s="546"/>
      <c r="P133" s="546"/>
      <c r="Q133" s="546"/>
      <c r="R133" s="574"/>
      <c r="S133" s="565"/>
      <c r="T133" s="564"/>
      <c r="U133" s="552"/>
      <c r="V133" s="561"/>
      <c r="W133" s="1212"/>
      <c r="X133" s="588"/>
      <c r="Y133" s="588"/>
      <c r="Z133" s="588"/>
      <c r="AA133" s="588"/>
      <c r="AB133" s="588"/>
      <c r="AC133" s="588"/>
      <c r="AD133" s="588"/>
      <c r="AE133" s="588"/>
      <c r="AF133" s="588"/>
      <c r="AG133" s="588"/>
      <c r="AH133" s="588"/>
    </row>
    <row r="134" spans="1:34" s="523" customFormat="1" ht="15" customHeight="1">
      <c r="A134" s="1213"/>
      <c r="B134" s="1213"/>
      <c r="C134" s="1213"/>
      <c r="D134" s="1213"/>
      <c r="E134" s="1213"/>
      <c r="F134" s="943"/>
      <c r="G134" s="943"/>
      <c r="H134" s="941"/>
      <c r="I134" s="1213"/>
      <c r="J134" s="943"/>
      <c r="K134" s="948"/>
      <c r="L134" s="539"/>
      <c r="M134" s="552" t="s">
        <v>11</v>
      </c>
      <c r="N134" s="551"/>
      <c r="O134" s="546"/>
      <c r="P134" s="546"/>
      <c r="Q134" s="546"/>
      <c r="R134" s="574"/>
      <c r="S134" s="565"/>
      <c r="T134" s="564"/>
      <c r="U134" s="551"/>
      <c r="V134" s="565"/>
      <c r="W134" s="561"/>
      <c r="X134" s="588"/>
      <c r="Y134" s="588"/>
      <c r="Z134" s="588"/>
      <c r="AA134" s="588"/>
      <c r="AB134" s="588"/>
      <c r="AC134" s="588"/>
      <c r="AD134" s="588"/>
      <c r="AE134" s="588"/>
      <c r="AF134" s="588"/>
      <c r="AG134" s="588"/>
      <c r="AH134" s="588"/>
    </row>
    <row r="135" spans="1:34" s="523" customFormat="1" ht="0.2" customHeight="1">
      <c r="A135" s="1213"/>
      <c r="B135" s="1213"/>
      <c r="C135" s="1213"/>
      <c r="D135" s="1213"/>
      <c r="E135" s="947"/>
      <c r="F135" s="943"/>
      <c r="G135" s="943"/>
      <c r="H135" s="943"/>
      <c r="I135" s="939"/>
      <c r="J135" s="936"/>
      <c r="K135" s="946"/>
      <c r="L135" s="539"/>
      <c r="M135" s="552"/>
      <c r="N135" s="550"/>
      <c r="O135" s="546"/>
      <c r="P135" s="546"/>
      <c r="Q135" s="546"/>
      <c r="R135" s="574"/>
      <c r="S135" s="565"/>
      <c r="T135" s="564"/>
      <c r="U135" s="550"/>
      <c r="V135" s="565"/>
      <c r="W135" s="561"/>
      <c r="X135" s="588"/>
      <c r="Y135" s="588"/>
      <c r="Z135" s="588"/>
      <c r="AA135" s="588"/>
      <c r="AB135" s="588"/>
      <c r="AC135" s="588"/>
      <c r="AD135" s="588"/>
      <c r="AE135" s="588"/>
      <c r="AF135" s="588"/>
      <c r="AG135" s="588"/>
      <c r="AH135" s="588"/>
    </row>
    <row r="136" spans="1:34" s="523" customFormat="1" ht="15" customHeight="1">
      <c r="A136" s="1213"/>
      <c r="B136" s="1213"/>
      <c r="C136" s="1213"/>
      <c r="D136" s="947"/>
      <c r="E136" s="947"/>
      <c r="F136" s="943"/>
      <c r="G136" s="943"/>
      <c r="H136" s="943"/>
      <c r="I136" s="939"/>
      <c r="J136" s="936"/>
      <c r="K136" s="946"/>
      <c r="L136" s="539"/>
      <c r="M136" s="551" t="s">
        <v>17</v>
      </c>
      <c r="N136" s="550"/>
      <c r="O136" s="546"/>
      <c r="P136" s="546"/>
      <c r="Q136" s="546"/>
      <c r="R136" s="574"/>
      <c r="S136" s="565"/>
      <c r="T136" s="564"/>
      <c r="U136" s="550"/>
      <c r="V136" s="565"/>
      <c r="W136" s="561"/>
      <c r="X136" s="588"/>
      <c r="Y136" s="588"/>
      <c r="Z136" s="588"/>
      <c r="AA136" s="588"/>
      <c r="AB136" s="588"/>
      <c r="AC136" s="588"/>
      <c r="AD136" s="588"/>
      <c r="AE136" s="588"/>
      <c r="AF136" s="588"/>
      <c r="AG136" s="588"/>
      <c r="AH136" s="588"/>
    </row>
    <row r="137" spans="1:34" s="523" customFormat="1" ht="15" customHeight="1">
      <c r="A137" s="1213"/>
      <c r="B137" s="1213"/>
      <c r="C137" s="947"/>
      <c r="D137" s="947"/>
      <c r="E137" s="947"/>
      <c r="F137" s="947"/>
      <c r="G137" s="952"/>
      <c r="H137" s="939"/>
      <c r="I137" s="950"/>
      <c r="J137" s="936"/>
      <c r="K137" s="951"/>
      <c r="L137" s="539"/>
      <c r="M137" s="550" t="s">
        <v>18</v>
      </c>
      <c r="N137" s="550"/>
      <c r="O137" s="546"/>
      <c r="P137" s="546"/>
      <c r="Q137" s="546"/>
      <c r="R137" s="574"/>
      <c r="S137" s="565"/>
      <c r="T137" s="564"/>
      <c r="U137" s="550"/>
      <c r="V137" s="565"/>
      <c r="W137" s="561"/>
      <c r="X137" s="588"/>
      <c r="Y137" s="588"/>
      <c r="Z137" s="588"/>
      <c r="AA137" s="588"/>
      <c r="AB137" s="588"/>
      <c r="AC137" s="588"/>
      <c r="AD137" s="588"/>
      <c r="AE137" s="588"/>
      <c r="AF137" s="588"/>
      <c r="AG137" s="588"/>
      <c r="AH137" s="588"/>
    </row>
    <row r="138" spans="1:34" s="523" customFormat="1" ht="15" customHeight="1">
      <c r="A138" s="1213"/>
      <c r="B138" s="947"/>
      <c r="C138" s="947"/>
      <c r="D138" s="947"/>
      <c r="E138" s="947"/>
      <c r="F138" s="947"/>
      <c r="G138" s="952"/>
      <c r="H138" s="939"/>
      <c r="I138" s="939"/>
      <c r="J138" s="936"/>
      <c r="K138" s="946"/>
      <c r="L138" s="539"/>
      <c r="M138" s="559" t="s">
        <v>19</v>
      </c>
      <c r="N138" s="550"/>
      <c r="O138" s="546"/>
      <c r="P138" s="546"/>
      <c r="Q138" s="546"/>
      <c r="R138" s="574"/>
      <c r="S138" s="565"/>
      <c r="T138" s="564"/>
      <c r="U138" s="550"/>
      <c r="V138" s="565"/>
      <c r="W138" s="561"/>
      <c r="X138" s="588"/>
      <c r="Y138" s="588"/>
      <c r="Z138" s="588"/>
      <c r="AA138" s="588"/>
      <c r="AB138" s="588"/>
      <c r="AC138" s="588"/>
      <c r="AD138" s="588"/>
      <c r="AE138" s="588"/>
      <c r="AF138" s="588"/>
      <c r="AG138" s="588"/>
      <c r="AH138" s="588"/>
    </row>
    <row r="139" spans="1:34" s="523" customFormat="1" ht="15" customHeight="1">
      <c r="A139" s="935"/>
      <c r="B139" s="935"/>
      <c r="C139" s="935"/>
      <c r="D139" s="935"/>
      <c r="E139" s="935"/>
      <c r="F139" s="935"/>
      <c r="G139" s="935"/>
      <c r="H139" s="935"/>
      <c r="I139" s="935"/>
      <c r="J139" s="935"/>
      <c r="K139" s="935"/>
      <c r="L139" s="493"/>
      <c r="M139" s="566" t="s">
        <v>309</v>
      </c>
      <c r="N139" s="550"/>
      <c r="O139" s="546"/>
      <c r="P139" s="546"/>
      <c r="Q139" s="546"/>
      <c r="R139" s="574"/>
      <c r="S139" s="565"/>
      <c r="T139" s="564"/>
      <c r="U139" s="550"/>
      <c r="V139" s="565"/>
      <c r="W139" s="561"/>
      <c r="X139" s="588"/>
      <c r="Y139" s="588"/>
      <c r="Z139" s="588"/>
      <c r="AA139" s="588"/>
      <c r="AB139" s="588"/>
      <c r="AC139" s="588"/>
      <c r="AD139" s="588"/>
      <c r="AE139" s="588"/>
      <c r="AF139" s="588"/>
      <c r="AG139" s="588"/>
      <c r="AH139" s="588"/>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6"/>
      <c r="Y141" s="216"/>
      <c r="Z141" s="216"/>
      <c r="AA141" s="216"/>
      <c r="AB141" s="216"/>
      <c r="AC141" s="216"/>
      <c r="AD141" s="216"/>
      <c r="AE141" s="216"/>
      <c r="AF141" s="216"/>
      <c r="AG141" s="216"/>
      <c r="AH141" s="216"/>
    </row>
    <row r="142" spans="1:34" ht="17.100000000000001" customHeight="1">
      <c r="T142" s="122"/>
      <c r="U142" s="43"/>
      <c r="X142" s="204"/>
      <c r="Y142" s="204"/>
      <c r="Z142" s="204"/>
      <c r="AA142" s="204"/>
      <c r="AB142" s="204"/>
      <c r="AC142" s="204"/>
      <c r="AD142" s="204"/>
      <c r="AE142" s="204"/>
      <c r="AF142" s="204"/>
      <c r="AG142" s="204"/>
      <c r="AH142" s="204"/>
    </row>
    <row r="143" spans="1:34" s="524" customFormat="1" ht="22.5">
      <c r="A143" s="1213">
        <v>1</v>
      </c>
      <c r="B143" s="959"/>
      <c r="C143" s="959"/>
      <c r="D143" s="959"/>
      <c r="E143" s="960"/>
      <c r="F143" s="961"/>
      <c r="G143" s="961"/>
      <c r="H143" s="961"/>
      <c r="I143" s="962"/>
      <c r="J143" s="957"/>
      <c r="K143" s="964"/>
      <c r="L143" s="594">
        <f>mergeValue(A143)</f>
        <v>1</v>
      </c>
      <c r="M143" s="642" t="s">
        <v>20</v>
      </c>
      <c r="N143" s="581"/>
      <c r="O143" s="1259"/>
      <c r="P143" s="1259"/>
      <c r="Q143" s="1259"/>
      <c r="R143" s="1259"/>
      <c r="S143" s="1259"/>
      <c r="T143" s="1259"/>
      <c r="U143" s="1259"/>
      <c r="V143" s="1259"/>
      <c r="W143" s="631" t="s">
        <v>659</v>
      </c>
      <c r="X143" s="586"/>
      <c r="Y143" s="586"/>
      <c r="Z143" s="586"/>
      <c r="AA143" s="586"/>
      <c r="AB143" s="586"/>
      <c r="AC143" s="586"/>
      <c r="AD143" s="586"/>
      <c r="AE143" s="586"/>
      <c r="AF143" s="586"/>
      <c r="AG143" s="586"/>
      <c r="AH143" s="586"/>
    </row>
    <row r="144" spans="1:34" s="524" customFormat="1" ht="22.5">
      <c r="A144" s="1213"/>
      <c r="B144" s="1213">
        <v>1</v>
      </c>
      <c r="C144" s="959"/>
      <c r="D144" s="959"/>
      <c r="E144" s="961"/>
      <c r="F144" s="961"/>
      <c r="G144" s="961"/>
      <c r="H144" s="961"/>
      <c r="I144" s="956"/>
      <c r="J144" s="955"/>
      <c r="K144" s="958"/>
      <c r="L144" s="594" t="str">
        <f>mergeValue(A144) &amp;"."&amp; mergeValue(B144)</f>
        <v>1.1</v>
      </c>
      <c r="M144" s="547" t="s">
        <v>16</v>
      </c>
      <c r="N144" s="581"/>
      <c r="O144" s="1259"/>
      <c r="P144" s="1259"/>
      <c r="Q144" s="1259"/>
      <c r="R144" s="1259"/>
      <c r="S144" s="1259"/>
      <c r="T144" s="1259"/>
      <c r="U144" s="1259"/>
      <c r="V144" s="1259"/>
      <c r="W144" s="631" t="s">
        <v>477</v>
      </c>
      <c r="X144" s="586"/>
      <c r="Y144" s="586"/>
      <c r="Z144" s="586"/>
      <c r="AA144" s="586"/>
      <c r="AB144" s="586"/>
      <c r="AC144" s="586"/>
      <c r="AD144" s="586"/>
      <c r="AE144" s="586"/>
      <c r="AF144" s="586"/>
      <c r="AG144" s="586"/>
      <c r="AH144" s="586"/>
    </row>
    <row r="145" spans="1:35" s="524" customFormat="1" ht="22.5">
      <c r="A145" s="1213"/>
      <c r="B145" s="1213"/>
      <c r="C145" s="1213">
        <v>1</v>
      </c>
      <c r="D145" s="959"/>
      <c r="E145" s="961"/>
      <c r="F145" s="961"/>
      <c r="G145" s="961"/>
      <c r="H145" s="961"/>
      <c r="I145" s="963"/>
      <c r="J145" s="955"/>
      <c r="K145" s="958"/>
      <c r="L145" s="594" t="str">
        <f>mergeValue(A145) &amp;"."&amp; mergeValue(B145)&amp;"."&amp; mergeValue(C145)</f>
        <v>1.1.1</v>
      </c>
      <c r="M145" s="548" t="s">
        <v>7</v>
      </c>
      <c r="N145" s="581"/>
      <c r="O145" s="1259"/>
      <c r="P145" s="1259"/>
      <c r="Q145" s="1259"/>
      <c r="R145" s="1259"/>
      <c r="S145" s="1259"/>
      <c r="T145" s="1259"/>
      <c r="U145" s="1259"/>
      <c r="V145" s="1259"/>
      <c r="W145" s="631" t="s">
        <v>634</v>
      </c>
      <c r="X145" s="586"/>
      <c r="Y145" s="586"/>
      <c r="Z145" s="586"/>
      <c r="AA145" s="586"/>
      <c r="AB145" s="586"/>
      <c r="AC145" s="586"/>
      <c r="AD145" s="586"/>
      <c r="AE145" s="586"/>
      <c r="AF145" s="586"/>
      <c r="AG145" s="586"/>
      <c r="AH145" s="586"/>
    </row>
    <row r="146" spans="1:35" s="524" customFormat="1" ht="22.5">
      <c r="A146" s="1213"/>
      <c r="B146" s="1213"/>
      <c r="C146" s="1213"/>
      <c r="D146" s="1213">
        <v>1</v>
      </c>
      <c r="E146" s="961"/>
      <c r="F146" s="961"/>
      <c r="G146" s="961"/>
      <c r="H146" s="961"/>
      <c r="I146" s="963"/>
      <c r="J146" s="955"/>
      <c r="K146" s="958"/>
      <c r="L146" s="594" t="str">
        <f>mergeValue(A146) &amp;"."&amp; mergeValue(B146)&amp;"."&amp; mergeValue(C146)&amp;"."&amp; mergeValue(D146)</f>
        <v>1.1.1.1</v>
      </c>
      <c r="M146" s="549" t="s">
        <v>22</v>
      </c>
      <c r="N146" s="581"/>
      <c r="O146" s="1259"/>
      <c r="P146" s="1259"/>
      <c r="Q146" s="1259"/>
      <c r="R146" s="1259"/>
      <c r="S146" s="1259"/>
      <c r="T146" s="1259"/>
      <c r="U146" s="1259"/>
      <c r="V146" s="1259"/>
      <c r="W146" s="631" t="s">
        <v>635</v>
      </c>
      <c r="X146" s="586"/>
      <c r="Y146" s="586"/>
      <c r="Z146" s="586"/>
      <c r="AA146" s="586"/>
      <c r="AB146" s="586"/>
      <c r="AC146" s="586"/>
      <c r="AD146" s="586"/>
      <c r="AE146" s="586"/>
      <c r="AF146" s="586"/>
      <c r="AG146" s="586"/>
      <c r="AH146" s="586"/>
    </row>
    <row r="147" spans="1:35" s="524" customFormat="1" ht="11.25" hidden="1" customHeight="1">
      <c r="A147" s="1213"/>
      <c r="B147" s="1213"/>
      <c r="C147" s="1213"/>
      <c r="D147" s="1213"/>
      <c r="E147" s="1213">
        <v>1</v>
      </c>
      <c r="F147" s="961"/>
      <c r="G147" s="961"/>
      <c r="H147" s="959">
        <v>1</v>
      </c>
      <c r="I147" s="1213">
        <v>1</v>
      </c>
      <c r="J147" s="961"/>
      <c r="K147" s="966"/>
      <c r="L147" s="594"/>
      <c r="M147" s="555"/>
      <c r="N147" s="582"/>
      <c r="O147" s="632"/>
      <c r="P147" s="632"/>
      <c r="Q147" s="632"/>
      <c r="R147" s="632"/>
      <c r="S147" s="632"/>
      <c r="T147" s="632"/>
      <c r="U147" s="632"/>
      <c r="V147" s="509"/>
      <c r="W147" s="560"/>
      <c r="X147" s="586"/>
      <c r="Y147" s="586"/>
      <c r="Z147" s="586"/>
      <c r="AA147" s="586"/>
      <c r="AB147" s="586"/>
      <c r="AC147" s="586"/>
      <c r="AD147" s="586"/>
      <c r="AE147" s="586"/>
      <c r="AF147" s="586"/>
      <c r="AG147" s="586"/>
      <c r="AH147" s="586"/>
    </row>
    <row r="148" spans="1:35" s="524" customFormat="1" ht="90">
      <c r="A148" s="1213"/>
      <c r="B148" s="1213"/>
      <c r="C148" s="1213"/>
      <c r="D148" s="1213"/>
      <c r="E148" s="1213"/>
      <c r="F148" s="1213">
        <v>1</v>
      </c>
      <c r="G148" s="959"/>
      <c r="H148" s="959"/>
      <c r="I148" s="1213"/>
      <c r="J148" s="1213">
        <v>1</v>
      </c>
      <c r="K148" s="967"/>
      <c r="L148" s="594" t="str">
        <f>mergeValue(A148) &amp;"."&amp; mergeValue(B148)&amp;"."&amp; mergeValue(C148)&amp;"."&amp; mergeValue(D148)&amp;"."&amp;  mergeValue(F148)</f>
        <v>1.1.1.1.1</v>
      </c>
      <c r="M148" s="556" t="s">
        <v>10</v>
      </c>
      <c r="N148" s="582"/>
      <c r="O148" s="1215"/>
      <c r="P148" s="1215"/>
      <c r="Q148" s="1215"/>
      <c r="R148" s="1215"/>
      <c r="S148" s="1215"/>
      <c r="T148" s="1215"/>
      <c r="U148" s="1215"/>
      <c r="V148" s="1215"/>
      <c r="W148" s="631" t="s">
        <v>636</v>
      </c>
      <c r="X148" s="586"/>
      <c r="Y148" s="590" t="str">
        <f>strCheckUnique(Z148:Z151)</f>
        <v/>
      </c>
      <c r="Z148" s="586"/>
      <c r="AA148" s="590"/>
      <c r="AB148" s="586"/>
      <c r="AC148" s="586"/>
      <c r="AD148" s="586"/>
      <c r="AE148" s="586"/>
      <c r="AF148" s="586"/>
      <c r="AG148" s="586"/>
      <c r="AH148" s="586"/>
    </row>
    <row r="149" spans="1:35" s="524" customFormat="1" ht="188.25" customHeight="1">
      <c r="A149" s="1213"/>
      <c r="B149" s="1213"/>
      <c r="C149" s="1213"/>
      <c r="D149" s="1213"/>
      <c r="E149" s="1213"/>
      <c r="F149" s="1213"/>
      <c r="G149" s="959">
        <v>1</v>
      </c>
      <c r="H149" s="959"/>
      <c r="I149" s="1213"/>
      <c r="J149" s="1213"/>
      <c r="K149" s="967">
        <v>1</v>
      </c>
      <c r="L149" s="594" t="str">
        <f>mergeValue(A149) &amp;"."&amp; mergeValue(B149)&amp;"."&amp; mergeValue(C149)&amp;"."&amp; mergeValue(D149)&amp;"."&amp; mergeValue(F149)&amp;"."&amp; mergeValue(G149)</f>
        <v>1.1.1.1.1.1</v>
      </c>
      <c r="M149" s="1070"/>
      <c r="N149" s="587"/>
      <c r="O149" s="563"/>
      <c r="P149" s="563"/>
      <c r="Q149" s="1095"/>
      <c r="R149" s="1248"/>
      <c r="S149" s="1220" t="s">
        <v>84</v>
      </c>
      <c r="T149" s="1248"/>
      <c r="U149" s="1220" t="s">
        <v>85</v>
      </c>
      <c r="V149" s="579"/>
      <c r="W149" s="1212" t="s">
        <v>660</v>
      </c>
      <c r="X149" s="586" t="str">
        <f>strCheckDate(O150:V150)</f>
        <v/>
      </c>
      <c r="Y149" s="590"/>
      <c r="Z149" s="590" t="str">
        <f>IF(M149="","",M149 )</f>
        <v/>
      </c>
      <c r="AA149" s="590"/>
      <c r="AB149" s="590"/>
      <c r="AC149" s="590"/>
      <c r="AD149" s="586"/>
      <c r="AE149" s="586"/>
      <c r="AF149" s="586"/>
      <c r="AG149" s="586"/>
      <c r="AH149" s="586"/>
    </row>
    <row r="150" spans="1:35" s="524" customFormat="1" ht="0.2" customHeight="1">
      <c r="A150" s="1213"/>
      <c r="B150" s="1213"/>
      <c r="C150" s="1213"/>
      <c r="D150" s="1213"/>
      <c r="E150" s="1213"/>
      <c r="F150" s="1213"/>
      <c r="G150" s="959"/>
      <c r="H150" s="959"/>
      <c r="I150" s="1213"/>
      <c r="J150" s="1213"/>
      <c r="K150" s="967"/>
      <c r="L150" s="601"/>
      <c r="M150" s="647"/>
      <c r="N150" s="587"/>
      <c r="O150" s="563"/>
      <c r="P150" s="563"/>
      <c r="Q150" s="585" t="str">
        <f>R149 &amp; "-" &amp; T149</f>
        <v>-</v>
      </c>
      <c r="R150" s="1219"/>
      <c r="S150" s="1220"/>
      <c r="T150" s="1219"/>
      <c r="U150" s="1220"/>
      <c r="V150" s="579"/>
      <c r="W150" s="1212"/>
      <c r="X150" s="586"/>
      <c r="Y150" s="586"/>
      <c r="Z150" s="586"/>
      <c r="AA150" s="586"/>
      <c r="AB150" s="586"/>
      <c r="AC150" s="586"/>
      <c r="AD150" s="586"/>
      <c r="AE150" s="586"/>
      <c r="AF150" s="586"/>
      <c r="AG150" s="586"/>
      <c r="AH150" s="586"/>
    </row>
    <row r="151" spans="1:35" s="523" customFormat="1" ht="15" customHeight="1">
      <c r="A151" s="1213"/>
      <c r="B151" s="1213"/>
      <c r="C151" s="1213"/>
      <c r="D151" s="1213"/>
      <c r="E151" s="1213"/>
      <c r="F151" s="1213"/>
      <c r="G151" s="961"/>
      <c r="H151" s="959"/>
      <c r="I151" s="1213"/>
      <c r="J151" s="1213"/>
      <c r="K151" s="966"/>
      <c r="L151" s="539"/>
      <c r="M151" s="557" t="s">
        <v>25</v>
      </c>
      <c r="N151" s="552"/>
      <c r="O151" s="546"/>
      <c r="P151" s="546"/>
      <c r="Q151" s="546"/>
      <c r="R151" s="574"/>
      <c r="S151" s="565"/>
      <c r="T151" s="564"/>
      <c r="U151" s="552"/>
      <c r="V151" s="561"/>
      <c r="W151" s="1212"/>
      <c r="X151" s="588"/>
      <c r="Y151" s="588"/>
      <c r="Z151" s="588"/>
      <c r="AA151" s="588"/>
      <c r="AB151" s="588"/>
      <c r="AC151" s="588"/>
      <c r="AD151" s="588"/>
      <c r="AE151" s="588"/>
      <c r="AF151" s="588"/>
      <c r="AG151" s="588"/>
      <c r="AH151" s="588"/>
    </row>
    <row r="152" spans="1:35" s="523" customFormat="1" ht="15" customHeight="1">
      <c r="A152" s="1213"/>
      <c r="B152" s="1213"/>
      <c r="C152" s="1213"/>
      <c r="D152" s="1213"/>
      <c r="E152" s="1213"/>
      <c r="F152" s="961"/>
      <c r="G152" s="961"/>
      <c r="H152" s="959"/>
      <c r="I152" s="1213"/>
      <c r="J152" s="961"/>
      <c r="K152" s="966"/>
      <c r="L152" s="539"/>
      <c r="M152" s="552" t="s">
        <v>11</v>
      </c>
      <c r="N152" s="551"/>
      <c r="O152" s="546"/>
      <c r="P152" s="546"/>
      <c r="Q152" s="546"/>
      <c r="R152" s="574"/>
      <c r="S152" s="565"/>
      <c r="T152" s="564"/>
      <c r="U152" s="551"/>
      <c r="V152" s="565"/>
      <c r="W152" s="561"/>
      <c r="X152" s="588"/>
      <c r="Y152" s="588"/>
      <c r="Z152" s="588"/>
      <c r="AA152" s="588"/>
      <c r="AB152" s="588"/>
      <c r="AC152" s="588"/>
      <c r="AD152" s="588"/>
      <c r="AE152" s="588"/>
      <c r="AF152" s="588"/>
      <c r="AG152" s="588"/>
      <c r="AH152" s="588"/>
    </row>
    <row r="153" spans="1:35" s="523" customFormat="1" ht="15" hidden="1" customHeight="1">
      <c r="A153" s="1213"/>
      <c r="B153" s="1213"/>
      <c r="C153" s="1213"/>
      <c r="D153" s="1213"/>
      <c r="E153" s="965"/>
      <c r="F153" s="961"/>
      <c r="G153" s="961"/>
      <c r="H153" s="961"/>
      <c r="I153" s="957"/>
      <c r="J153" s="954"/>
      <c r="K153" s="964"/>
      <c r="L153" s="539"/>
      <c r="M153" s="552"/>
      <c r="N153" s="552"/>
      <c r="O153" s="552"/>
      <c r="P153" s="552"/>
      <c r="Q153" s="552"/>
      <c r="R153" s="552"/>
      <c r="S153" s="552"/>
      <c r="T153" s="552"/>
      <c r="U153" s="552"/>
      <c r="V153" s="565"/>
      <c r="W153" s="561"/>
      <c r="X153" s="588"/>
      <c r="Y153" s="588"/>
      <c r="Z153" s="588"/>
      <c r="AA153" s="588"/>
      <c r="AB153" s="588"/>
      <c r="AC153" s="588"/>
      <c r="AD153" s="588"/>
      <c r="AE153" s="588"/>
      <c r="AF153" s="588"/>
      <c r="AG153" s="588"/>
      <c r="AH153" s="588"/>
      <c r="AI153" s="588"/>
    </row>
    <row r="154" spans="1:35" s="523" customFormat="1" ht="15" customHeight="1">
      <c r="A154" s="1213"/>
      <c r="B154" s="1213"/>
      <c r="C154" s="1213"/>
      <c r="D154" s="965"/>
      <c r="E154" s="965"/>
      <c r="F154" s="961"/>
      <c r="G154" s="961"/>
      <c r="H154" s="961"/>
      <c r="I154" s="957"/>
      <c r="J154" s="954"/>
      <c r="K154" s="964"/>
      <c r="L154" s="539"/>
      <c r="M154" s="551" t="s">
        <v>17</v>
      </c>
      <c r="N154" s="550"/>
      <c r="O154" s="546"/>
      <c r="P154" s="546"/>
      <c r="Q154" s="546"/>
      <c r="R154" s="574"/>
      <c r="S154" s="565"/>
      <c r="T154" s="564"/>
      <c r="U154" s="550"/>
      <c r="V154" s="565"/>
      <c r="W154" s="561"/>
      <c r="X154" s="588"/>
      <c r="Y154" s="588"/>
      <c r="Z154" s="588"/>
      <c r="AA154" s="588"/>
      <c r="AB154" s="588"/>
      <c r="AC154" s="588"/>
      <c r="AD154" s="588"/>
      <c r="AE154" s="588"/>
      <c r="AF154" s="588"/>
      <c r="AG154" s="588"/>
      <c r="AH154" s="588"/>
    </row>
    <row r="155" spans="1:35" s="523" customFormat="1" ht="15" customHeight="1">
      <c r="A155" s="1213"/>
      <c r="B155" s="1213"/>
      <c r="C155" s="965"/>
      <c r="D155" s="965"/>
      <c r="E155" s="965"/>
      <c r="F155" s="965"/>
      <c r="G155" s="970"/>
      <c r="H155" s="957"/>
      <c r="I155" s="968"/>
      <c r="J155" s="954"/>
      <c r="K155" s="969"/>
      <c r="L155" s="539"/>
      <c r="M155" s="550" t="s">
        <v>18</v>
      </c>
      <c r="N155" s="550"/>
      <c r="O155" s="546"/>
      <c r="P155" s="546"/>
      <c r="Q155" s="546"/>
      <c r="R155" s="574"/>
      <c r="S155" s="565"/>
      <c r="T155" s="564"/>
      <c r="U155" s="550"/>
      <c r="V155" s="565"/>
      <c r="W155" s="561"/>
      <c r="X155" s="588"/>
      <c r="Y155" s="588"/>
      <c r="Z155" s="588"/>
      <c r="AA155" s="588"/>
      <c r="AB155" s="588"/>
      <c r="AC155" s="588"/>
      <c r="AD155" s="588"/>
      <c r="AE155" s="588"/>
      <c r="AF155" s="588"/>
      <c r="AG155" s="588"/>
      <c r="AH155" s="588"/>
    </row>
    <row r="156" spans="1:35" s="523" customFormat="1" ht="15" customHeight="1">
      <c r="A156" s="1213"/>
      <c r="B156" s="965"/>
      <c r="C156" s="965"/>
      <c r="D156" s="965"/>
      <c r="E156" s="965"/>
      <c r="F156" s="965"/>
      <c r="G156" s="970"/>
      <c r="H156" s="957"/>
      <c r="I156" s="957"/>
      <c r="J156" s="954"/>
      <c r="K156" s="964"/>
      <c r="L156" s="539"/>
      <c r="M156" s="559" t="s">
        <v>19</v>
      </c>
      <c r="N156" s="550"/>
      <c r="O156" s="546"/>
      <c r="P156" s="546"/>
      <c r="Q156" s="546"/>
      <c r="R156" s="574"/>
      <c r="S156" s="565"/>
      <c r="T156" s="564"/>
      <c r="U156" s="550"/>
      <c r="V156" s="565"/>
      <c r="W156" s="561"/>
      <c r="X156" s="588"/>
      <c r="Y156" s="588"/>
      <c r="Z156" s="588"/>
      <c r="AA156" s="588"/>
      <c r="AB156" s="588"/>
      <c r="AC156" s="588"/>
      <c r="AD156" s="588"/>
      <c r="AE156" s="588"/>
      <c r="AF156" s="588"/>
      <c r="AG156" s="588"/>
      <c r="AH156" s="588"/>
    </row>
    <row r="157" spans="1:35" s="523" customFormat="1" ht="15" customHeight="1">
      <c r="A157" s="953"/>
      <c r="B157" s="953"/>
      <c r="C157" s="953"/>
      <c r="D157" s="953"/>
      <c r="E157" s="953"/>
      <c r="F157" s="953"/>
      <c r="G157" s="953"/>
      <c r="H157" s="953"/>
      <c r="I157" s="953"/>
      <c r="J157" s="953"/>
      <c r="K157" s="953"/>
      <c r="L157" s="539"/>
      <c r="M157" s="566" t="s">
        <v>309</v>
      </c>
      <c r="N157" s="550"/>
      <c r="O157" s="546"/>
      <c r="P157" s="546"/>
      <c r="Q157" s="546"/>
      <c r="R157" s="574"/>
      <c r="S157" s="565"/>
      <c r="T157" s="564"/>
      <c r="U157" s="550"/>
      <c r="V157" s="565"/>
      <c r="W157" s="561"/>
      <c r="X157" s="588"/>
      <c r="Y157" s="588"/>
      <c r="Z157" s="588"/>
      <c r="AA157" s="588"/>
      <c r="AB157" s="588"/>
      <c r="AC157" s="588"/>
      <c r="AD157" s="588"/>
      <c r="AE157" s="588"/>
      <c r="AF157" s="588"/>
      <c r="AG157" s="588"/>
      <c r="AH157" s="588"/>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6"/>
      <c r="Y159" s="216"/>
      <c r="Z159" s="216"/>
      <c r="AA159" s="216"/>
      <c r="AB159" s="216"/>
      <c r="AC159" s="216"/>
      <c r="AD159" s="216"/>
      <c r="AE159" s="216"/>
      <c r="AF159" s="216"/>
      <c r="AG159" s="216"/>
      <c r="AH159" s="216"/>
    </row>
    <row r="160" spans="1:35" ht="17.100000000000001" customHeight="1">
      <c r="T160" s="122"/>
      <c r="U160" s="43"/>
      <c r="X160" s="204"/>
      <c r="Y160" s="204"/>
      <c r="Z160" s="204"/>
      <c r="AA160" s="204"/>
      <c r="AB160" s="204"/>
      <c r="AC160" s="204"/>
      <c r="AD160" s="204"/>
      <c r="AE160" s="204"/>
      <c r="AF160" s="204"/>
      <c r="AG160" s="204"/>
      <c r="AH160" s="204"/>
    </row>
    <row r="161" spans="1:33" s="524" customFormat="1" ht="22.5">
      <c r="A161" s="1213">
        <v>1</v>
      </c>
      <c r="B161" s="902"/>
      <c r="C161" s="902"/>
      <c r="D161" s="902"/>
      <c r="E161" s="903"/>
      <c r="F161" s="904"/>
      <c r="G161" s="904"/>
      <c r="H161" s="904"/>
      <c r="I161" s="905"/>
      <c r="J161" s="900"/>
      <c r="K161" s="907"/>
      <c r="L161" s="594">
        <f>mergeValue(A161)</f>
        <v>1</v>
      </c>
      <c r="M161" s="642" t="s">
        <v>20</v>
      </c>
      <c r="N161" s="581"/>
      <c r="O161" s="1295"/>
      <c r="P161" s="1296"/>
      <c r="Q161" s="1296"/>
      <c r="R161" s="1296"/>
      <c r="S161" s="1296"/>
      <c r="T161" s="1296"/>
      <c r="U161" s="1296"/>
      <c r="V161" s="1297"/>
      <c r="W161" s="631" t="s">
        <v>476</v>
      </c>
      <c r="X161" s="586"/>
      <c r="Y161" s="586"/>
      <c r="Z161" s="586"/>
      <c r="AA161" s="586"/>
      <c r="AB161" s="586"/>
      <c r="AC161" s="586"/>
      <c r="AD161" s="586"/>
      <c r="AE161" s="586"/>
      <c r="AF161" s="586"/>
      <c r="AG161" s="586"/>
    </row>
    <row r="162" spans="1:33" s="524" customFormat="1" ht="22.5">
      <c r="A162" s="1213"/>
      <c r="B162" s="1213">
        <v>1</v>
      </c>
      <c r="C162" s="902"/>
      <c r="D162" s="902"/>
      <c r="E162" s="904"/>
      <c r="F162" s="904"/>
      <c r="G162" s="904"/>
      <c r="H162" s="904"/>
      <c r="I162" s="899"/>
      <c r="J162" s="898"/>
      <c r="K162" s="901"/>
      <c r="L162" s="594" t="str">
        <f>mergeValue(A162) &amp;"."&amp; mergeValue(B162)</f>
        <v>1.1</v>
      </c>
      <c r="M162" s="547" t="s">
        <v>16</v>
      </c>
      <c r="N162" s="581"/>
      <c r="O162" s="1295"/>
      <c r="P162" s="1296"/>
      <c r="Q162" s="1296"/>
      <c r="R162" s="1296"/>
      <c r="S162" s="1296"/>
      <c r="T162" s="1296"/>
      <c r="U162" s="1296"/>
      <c r="V162" s="1297"/>
      <c r="W162" s="631" t="s">
        <v>477</v>
      </c>
      <c r="X162" s="586"/>
      <c r="Y162" s="586"/>
      <c r="Z162" s="586"/>
      <c r="AA162" s="586"/>
      <c r="AB162" s="586"/>
      <c r="AC162" s="586"/>
      <c r="AD162" s="586"/>
      <c r="AE162" s="586"/>
      <c r="AF162" s="586"/>
      <c r="AG162" s="586"/>
    </row>
    <row r="163" spans="1:33" s="524" customFormat="1" ht="22.5">
      <c r="A163" s="1213"/>
      <c r="B163" s="1213"/>
      <c r="C163" s="1213">
        <v>1</v>
      </c>
      <c r="D163" s="902"/>
      <c r="E163" s="904"/>
      <c r="F163" s="904"/>
      <c r="G163" s="904"/>
      <c r="H163" s="904"/>
      <c r="I163" s="906"/>
      <c r="J163" s="898"/>
      <c r="K163" s="901"/>
      <c r="L163" s="594" t="str">
        <f>mergeValue(A163) &amp;"."&amp; mergeValue(B163)&amp;"."&amp; mergeValue(C163)</f>
        <v>1.1.1</v>
      </c>
      <c r="M163" s="548" t="s">
        <v>7</v>
      </c>
      <c r="N163" s="581"/>
      <c r="O163" s="1295"/>
      <c r="P163" s="1296"/>
      <c r="Q163" s="1296"/>
      <c r="R163" s="1296"/>
      <c r="S163" s="1296"/>
      <c r="T163" s="1296"/>
      <c r="U163" s="1296"/>
      <c r="V163" s="1297"/>
      <c r="W163" s="631" t="s">
        <v>634</v>
      </c>
      <c r="X163" s="586"/>
      <c r="Y163" s="586"/>
      <c r="Z163" s="586"/>
      <c r="AA163" s="586"/>
      <c r="AB163" s="586"/>
      <c r="AC163" s="586"/>
      <c r="AD163" s="586"/>
      <c r="AE163" s="586"/>
      <c r="AF163" s="586"/>
      <c r="AG163" s="586"/>
    </row>
    <row r="164" spans="1:33" s="524" customFormat="1" ht="22.5">
      <c r="A164" s="1213"/>
      <c r="B164" s="1213"/>
      <c r="C164" s="1213"/>
      <c r="D164" s="1213">
        <v>1</v>
      </c>
      <c r="E164" s="904"/>
      <c r="F164" s="904"/>
      <c r="G164" s="904"/>
      <c r="H164" s="904"/>
      <c r="I164" s="906"/>
      <c r="J164" s="898"/>
      <c r="K164" s="901"/>
      <c r="L164" s="594" t="str">
        <f>mergeValue(A164) &amp;"."&amp; mergeValue(B164)&amp;"."&amp; mergeValue(C164)&amp;"."&amp; mergeValue(D164)</f>
        <v>1.1.1.1</v>
      </c>
      <c r="M164" s="549" t="s">
        <v>22</v>
      </c>
      <c r="N164" s="581"/>
      <c r="O164" s="1295"/>
      <c r="P164" s="1296"/>
      <c r="Q164" s="1296"/>
      <c r="R164" s="1296"/>
      <c r="S164" s="1296"/>
      <c r="T164" s="1296"/>
      <c r="U164" s="1296"/>
      <c r="V164" s="1297"/>
      <c r="W164" s="631" t="s">
        <v>635</v>
      </c>
      <c r="X164" s="586"/>
      <c r="Y164" s="586"/>
      <c r="Z164" s="586"/>
      <c r="AA164" s="586"/>
      <c r="AB164" s="586"/>
      <c r="AC164" s="586"/>
      <c r="AD164" s="586"/>
      <c r="AE164" s="586"/>
      <c r="AF164" s="586"/>
      <c r="AG164" s="586"/>
    </row>
    <row r="165" spans="1:33" s="524" customFormat="1" ht="101.25">
      <c r="A165" s="1213"/>
      <c r="B165" s="1213"/>
      <c r="C165" s="1213"/>
      <c r="D165" s="1213"/>
      <c r="E165" s="1213">
        <v>1</v>
      </c>
      <c r="F165" s="904"/>
      <c r="G165" s="904"/>
      <c r="H165" s="902">
        <v>1</v>
      </c>
      <c r="I165" s="1213">
        <v>1</v>
      </c>
      <c r="J165" s="904"/>
      <c r="K165" s="909"/>
      <c r="L165" s="594" t="str">
        <f>mergeValue(A165) &amp;"."&amp; mergeValue(B165)&amp;"."&amp; mergeValue(C165)&amp;"."&amp; mergeValue(D165)&amp;"."&amp; mergeValue(E165)</f>
        <v>1.1.1.1.1</v>
      </c>
      <c r="M165" s="555" t="s">
        <v>9</v>
      </c>
      <c r="N165" s="582"/>
      <c r="O165" s="1216"/>
      <c r="P165" s="1217"/>
      <c r="Q165" s="1217"/>
      <c r="R165" s="1217"/>
      <c r="S165" s="1217"/>
      <c r="T165" s="1217"/>
      <c r="U165" s="1217"/>
      <c r="V165" s="1218"/>
      <c r="W165" s="631" t="s">
        <v>639</v>
      </c>
      <c r="X165" s="586"/>
      <c r="Y165" s="586"/>
      <c r="Z165" s="586"/>
      <c r="AA165" s="586"/>
      <c r="AB165" s="586"/>
      <c r="AC165" s="586"/>
      <c r="AD165" s="586"/>
      <c r="AE165" s="586"/>
      <c r="AF165" s="586"/>
      <c r="AG165" s="586"/>
    </row>
    <row r="166" spans="1:33" s="524" customFormat="1" ht="90">
      <c r="A166" s="1213"/>
      <c r="B166" s="1213"/>
      <c r="C166" s="1213"/>
      <c r="D166" s="1213"/>
      <c r="E166" s="1213"/>
      <c r="F166" s="1213">
        <v>1</v>
      </c>
      <c r="G166" s="902"/>
      <c r="H166" s="902"/>
      <c r="I166" s="1213"/>
      <c r="J166" s="1213">
        <v>1</v>
      </c>
      <c r="K166" s="910"/>
      <c r="L166" s="594" t="str">
        <f>mergeValue(A166) &amp;"."&amp; mergeValue(B166)&amp;"."&amp; mergeValue(C166)&amp;"."&amp; mergeValue(D166)&amp;"."&amp; mergeValue(E166)&amp;"."&amp; mergeValue(F166)</f>
        <v>1.1.1.1.1.1</v>
      </c>
      <c r="M166" s="556" t="s">
        <v>10</v>
      </c>
      <c r="N166" s="582"/>
      <c r="O166" s="1216"/>
      <c r="P166" s="1217"/>
      <c r="Q166" s="1217"/>
      <c r="R166" s="1217"/>
      <c r="S166" s="1217"/>
      <c r="T166" s="1217"/>
      <c r="U166" s="1217"/>
      <c r="V166" s="1218"/>
      <c r="W166" s="631" t="s">
        <v>637</v>
      </c>
      <c r="X166" s="586"/>
      <c r="Y166" s="590" t="str">
        <f>strCheckUnique(Z166:Z169)</f>
        <v/>
      </c>
      <c r="Z166" s="586"/>
      <c r="AA166" s="590" t="str">
        <f>IF(O166="","",O166 &amp; ":_")</f>
        <v/>
      </c>
      <c r="AB166" s="586"/>
      <c r="AC166" s="586"/>
      <c r="AD166" s="586"/>
      <c r="AE166" s="586"/>
      <c r="AF166" s="586"/>
      <c r="AG166" s="586"/>
    </row>
    <row r="167" spans="1:33" s="524" customFormat="1" ht="188.25" customHeight="1">
      <c r="A167" s="1213"/>
      <c r="B167" s="1213"/>
      <c r="C167" s="1213"/>
      <c r="D167" s="1213"/>
      <c r="E167" s="1213"/>
      <c r="F167" s="1213"/>
      <c r="G167" s="902">
        <v>1</v>
      </c>
      <c r="H167" s="902"/>
      <c r="I167" s="1213"/>
      <c r="J167" s="1213"/>
      <c r="K167" s="910">
        <v>1</v>
      </c>
      <c r="L167" s="594" t="str">
        <f>mergeValue(A167) &amp;"."&amp; mergeValue(B167)&amp;"."&amp; mergeValue(C167)&amp;"."&amp; mergeValue(D167)&amp;"."&amp; mergeValue(E167)&amp;"."&amp; mergeValue(F167)&amp;"."&amp; mergeValue(G167)</f>
        <v>1.1.1.1.1.1.1</v>
      </c>
      <c r="M167" s="1070"/>
      <c r="N167" s="587"/>
      <c r="O167" s="1079"/>
      <c r="P167" s="563"/>
      <c r="Q167" s="563"/>
      <c r="R167" s="1248"/>
      <c r="S167" s="1220" t="s">
        <v>84</v>
      </c>
      <c r="T167" s="1248"/>
      <c r="U167" s="1220" t="s">
        <v>84</v>
      </c>
      <c r="V167" s="579"/>
      <c r="W167" s="1212" t="s">
        <v>657</v>
      </c>
      <c r="X167" s="586" t="str">
        <f>strCheckDate(O168:V168)</f>
        <v/>
      </c>
      <c r="Y167" s="590"/>
      <c r="Z167" s="590" t="str">
        <f>IF(M167="","",M167 )</f>
        <v/>
      </c>
      <c r="AA167" s="590"/>
      <c r="AB167" s="590"/>
      <c r="AC167" s="590"/>
      <c r="AD167" s="586"/>
      <c r="AE167" s="586"/>
      <c r="AF167" s="586"/>
      <c r="AG167" s="586"/>
    </row>
    <row r="168" spans="1:33" s="524" customFormat="1" ht="11.25" hidden="1" customHeight="1">
      <c r="A168" s="1213"/>
      <c r="B168" s="1213"/>
      <c r="C168" s="1213"/>
      <c r="D168" s="1213"/>
      <c r="E168" s="1213"/>
      <c r="F168" s="1213"/>
      <c r="G168" s="902"/>
      <c r="H168" s="902"/>
      <c r="I168" s="1213"/>
      <c r="J168" s="1213"/>
      <c r="K168" s="910"/>
      <c r="L168" s="601"/>
      <c r="M168" s="647"/>
      <c r="N168" s="587"/>
      <c r="O168" s="585"/>
      <c r="P168" s="563"/>
      <c r="Q168" s="585" t="str">
        <f>R167 &amp; "-" &amp; T167</f>
        <v>-</v>
      </c>
      <c r="R168" s="1219"/>
      <c r="S168" s="1220"/>
      <c r="T168" s="1219"/>
      <c r="U168" s="1220"/>
      <c r="V168" s="579"/>
      <c r="W168" s="1212"/>
      <c r="X168" s="586"/>
      <c r="Y168" s="586"/>
      <c r="Z168" s="586"/>
      <c r="AA168" s="586"/>
      <c r="AB168" s="586"/>
      <c r="AC168" s="586"/>
      <c r="AD168" s="586"/>
      <c r="AE168" s="586"/>
      <c r="AF168" s="586"/>
      <c r="AG168" s="586"/>
    </row>
    <row r="169" spans="1:33" s="523" customFormat="1" ht="15" customHeight="1">
      <c r="A169" s="1213"/>
      <c r="B169" s="1213"/>
      <c r="C169" s="1213"/>
      <c r="D169" s="1213"/>
      <c r="E169" s="1213"/>
      <c r="F169" s="1213"/>
      <c r="G169" s="904"/>
      <c r="H169" s="902"/>
      <c r="I169" s="1213"/>
      <c r="J169" s="1213"/>
      <c r="K169" s="909"/>
      <c r="L169" s="539"/>
      <c r="M169" s="558" t="s">
        <v>25</v>
      </c>
      <c r="N169" s="552"/>
      <c r="O169" s="546"/>
      <c r="P169" s="546"/>
      <c r="Q169" s="546"/>
      <c r="R169" s="574"/>
      <c r="S169" s="565"/>
      <c r="T169" s="564"/>
      <c r="U169" s="552"/>
      <c r="V169" s="561"/>
      <c r="W169" s="1212"/>
      <c r="X169" s="588"/>
      <c r="Y169" s="588"/>
      <c r="Z169" s="588"/>
      <c r="AA169" s="588"/>
      <c r="AB169" s="588"/>
      <c r="AC169" s="588"/>
      <c r="AD169" s="588"/>
      <c r="AE169" s="588"/>
      <c r="AF169" s="588"/>
      <c r="AG169" s="588"/>
    </row>
    <row r="170" spans="1:33" s="523" customFormat="1" ht="15" customHeight="1">
      <c r="A170" s="1213"/>
      <c r="B170" s="1213"/>
      <c r="C170" s="1213"/>
      <c r="D170" s="1213"/>
      <c r="E170" s="1213"/>
      <c r="F170" s="904"/>
      <c r="G170" s="904"/>
      <c r="H170" s="902"/>
      <c r="I170" s="1213"/>
      <c r="J170" s="904"/>
      <c r="K170" s="909"/>
      <c r="L170" s="539"/>
      <c r="M170" s="557" t="s">
        <v>11</v>
      </c>
      <c r="N170" s="551"/>
      <c r="O170" s="546"/>
      <c r="P170" s="546"/>
      <c r="Q170" s="546"/>
      <c r="R170" s="574"/>
      <c r="S170" s="565"/>
      <c r="T170" s="564"/>
      <c r="U170" s="551"/>
      <c r="V170" s="565"/>
      <c r="W170" s="561"/>
      <c r="X170" s="588"/>
      <c r="Y170" s="588"/>
      <c r="Z170" s="588"/>
      <c r="AA170" s="588"/>
      <c r="AB170" s="588"/>
      <c r="AC170" s="588"/>
      <c r="AD170" s="588"/>
      <c r="AE170" s="588"/>
      <c r="AF170" s="588"/>
      <c r="AG170" s="588"/>
    </row>
    <row r="171" spans="1:33" s="523" customFormat="1" ht="15" customHeight="1">
      <c r="A171" s="1213"/>
      <c r="B171" s="1213"/>
      <c r="C171" s="1213"/>
      <c r="D171" s="1213"/>
      <c r="E171" s="908"/>
      <c r="F171" s="904"/>
      <c r="G171" s="904"/>
      <c r="H171" s="904"/>
      <c r="I171" s="900"/>
      <c r="J171" s="897"/>
      <c r="K171" s="907"/>
      <c r="L171" s="539"/>
      <c r="M171" s="552" t="s">
        <v>12</v>
      </c>
      <c r="N171" s="550"/>
      <c r="O171" s="546"/>
      <c r="P171" s="546"/>
      <c r="Q171" s="546"/>
      <c r="R171" s="574"/>
      <c r="S171" s="565"/>
      <c r="T171" s="564"/>
      <c r="U171" s="550"/>
      <c r="V171" s="565"/>
      <c r="W171" s="561"/>
      <c r="X171" s="588"/>
      <c r="Y171" s="588"/>
      <c r="Z171" s="588"/>
      <c r="AA171" s="588"/>
      <c r="AB171" s="588"/>
      <c r="AC171" s="588"/>
      <c r="AD171" s="588"/>
      <c r="AE171" s="588"/>
      <c r="AF171" s="588"/>
      <c r="AG171" s="588"/>
    </row>
    <row r="172" spans="1:33" s="523" customFormat="1" ht="15" customHeight="1">
      <c r="A172" s="1213"/>
      <c r="B172" s="1213"/>
      <c r="C172" s="1213"/>
      <c r="D172" s="908"/>
      <c r="E172" s="908"/>
      <c r="F172" s="904"/>
      <c r="G172" s="904"/>
      <c r="H172" s="904"/>
      <c r="I172" s="900"/>
      <c r="J172" s="897"/>
      <c r="K172" s="907"/>
      <c r="L172" s="539"/>
      <c r="M172" s="551" t="s">
        <v>17</v>
      </c>
      <c r="N172" s="550"/>
      <c r="O172" s="546"/>
      <c r="P172" s="546"/>
      <c r="Q172" s="546"/>
      <c r="R172" s="574"/>
      <c r="S172" s="565"/>
      <c r="T172" s="564"/>
      <c r="U172" s="550"/>
      <c r="V172" s="565"/>
      <c r="W172" s="561"/>
      <c r="X172" s="588"/>
      <c r="Y172" s="588"/>
      <c r="Z172" s="588"/>
      <c r="AA172" s="588"/>
      <c r="AB172" s="588"/>
      <c r="AC172" s="588"/>
      <c r="AD172" s="588"/>
      <c r="AE172" s="588"/>
      <c r="AF172" s="588"/>
      <c r="AG172" s="588"/>
    </row>
    <row r="173" spans="1:33" s="523" customFormat="1" ht="15" customHeight="1">
      <c r="A173" s="1213"/>
      <c r="B173" s="1213"/>
      <c r="C173" s="908"/>
      <c r="D173" s="908"/>
      <c r="E173" s="908"/>
      <c r="F173" s="908"/>
      <c r="G173" s="913"/>
      <c r="H173" s="900"/>
      <c r="I173" s="911"/>
      <c r="J173" s="897"/>
      <c r="K173" s="912"/>
      <c r="L173" s="539"/>
      <c r="M173" s="550" t="s">
        <v>18</v>
      </c>
      <c r="N173" s="550"/>
      <c r="O173" s="546"/>
      <c r="P173" s="546"/>
      <c r="Q173" s="546"/>
      <c r="R173" s="574"/>
      <c r="S173" s="565"/>
      <c r="T173" s="564"/>
      <c r="U173" s="550"/>
      <c r="V173" s="565"/>
      <c r="W173" s="561"/>
      <c r="X173" s="588"/>
      <c r="Y173" s="588"/>
      <c r="Z173" s="588"/>
      <c r="AA173" s="588"/>
      <c r="AB173" s="588"/>
      <c r="AC173" s="588"/>
      <c r="AD173" s="588"/>
      <c r="AE173" s="588"/>
      <c r="AF173" s="588"/>
      <c r="AG173" s="588"/>
    </row>
    <row r="174" spans="1:33" s="523" customFormat="1" ht="15" customHeight="1">
      <c r="A174" s="1213"/>
      <c r="B174" s="908"/>
      <c r="C174" s="908"/>
      <c r="D174" s="908"/>
      <c r="E174" s="908"/>
      <c r="F174" s="908"/>
      <c r="G174" s="913"/>
      <c r="H174" s="900"/>
      <c r="I174" s="900"/>
      <c r="J174" s="897"/>
      <c r="K174" s="907"/>
      <c r="L174" s="539"/>
      <c r="M174" s="559" t="s">
        <v>19</v>
      </c>
      <c r="N174" s="550"/>
      <c r="O174" s="546"/>
      <c r="P174" s="546"/>
      <c r="Q174" s="546"/>
      <c r="R174" s="574"/>
      <c r="S174" s="565"/>
      <c r="T174" s="564"/>
      <c r="U174" s="550"/>
      <c r="V174" s="565"/>
      <c r="W174" s="561"/>
      <c r="X174" s="588"/>
      <c r="Y174" s="588"/>
      <c r="Z174" s="588"/>
      <c r="AA174" s="588"/>
      <c r="AB174" s="588"/>
      <c r="AC174" s="588"/>
      <c r="AD174" s="588"/>
      <c r="AE174" s="588"/>
      <c r="AF174" s="588"/>
      <c r="AG174" s="588"/>
    </row>
    <row r="175" spans="1:33" s="523" customFormat="1" ht="15" customHeight="1">
      <c r="A175" s="896"/>
      <c r="B175" s="896"/>
      <c r="C175" s="896"/>
      <c r="D175" s="896"/>
      <c r="E175" s="896"/>
      <c r="F175" s="896"/>
      <c r="G175" s="896"/>
      <c r="H175" s="896"/>
      <c r="I175" s="896"/>
      <c r="J175" s="896"/>
      <c r="K175" s="896"/>
      <c r="L175" s="539"/>
      <c r="M175" s="566" t="s">
        <v>309</v>
      </c>
      <c r="N175" s="550"/>
      <c r="O175" s="546"/>
      <c r="P175" s="546"/>
      <c r="Q175" s="546"/>
      <c r="R175" s="574"/>
      <c r="S175" s="565"/>
      <c r="T175" s="564"/>
      <c r="U175" s="550"/>
      <c r="V175" s="758"/>
      <c r="W175" s="758"/>
      <c r="X175" s="758"/>
      <c r="Y175" s="767"/>
      <c r="Z175" s="766"/>
      <c r="AA175" s="765"/>
      <c r="AB175" s="759"/>
      <c r="AC175" s="766"/>
      <c r="AD175" s="763"/>
      <c r="AE175" s="588"/>
      <c r="AF175" s="588"/>
      <c r="AG175" s="588"/>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6" customFormat="1" ht="22.5">
      <c r="A179" s="1213">
        <v>1</v>
      </c>
      <c r="B179" s="981"/>
      <c r="C179" s="981"/>
      <c r="D179" s="981"/>
      <c r="E179" s="981"/>
      <c r="F179" s="981"/>
      <c r="G179" s="982"/>
      <c r="H179" s="982"/>
      <c r="I179" s="984"/>
      <c r="J179" s="976"/>
      <c r="K179" s="976"/>
      <c r="L179" s="725">
        <f>mergeValue(A179)</f>
        <v>1</v>
      </c>
      <c r="M179" s="642" t="s">
        <v>20</v>
      </c>
      <c r="N179" s="717"/>
      <c r="O179" s="1295"/>
      <c r="P179" s="1296"/>
      <c r="Q179" s="1296"/>
      <c r="R179" s="1296"/>
      <c r="S179" s="1296"/>
      <c r="T179" s="1296"/>
      <c r="U179" s="1296"/>
      <c r="V179" s="1296"/>
      <c r="W179" s="1297"/>
      <c r="X179" s="718" t="s">
        <v>476</v>
      </c>
      <c r="Y179" s="720"/>
      <c r="Z179" s="720"/>
      <c r="AA179" s="720"/>
      <c r="AB179" s="720"/>
      <c r="AC179" s="720"/>
      <c r="AD179" s="720"/>
      <c r="AE179" s="720"/>
      <c r="AF179" s="720"/>
      <c r="AG179" s="720"/>
    </row>
    <row r="180" spans="1:47" s="686" customFormat="1" ht="22.5">
      <c r="A180" s="1213"/>
      <c r="B180" s="1213">
        <v>1</v>
      </c>
      <c r="C180" s="981"/>
      <c r="D180" s="981"/>
      <c r="E180" s="981"/>
      <c r="F180" s="981"/>
      <c r="G180" s="986"/>
      <c r="H180" s="983"/>
      <c r="I180" s="988"/>
      <c r="J180" s="973"/>
      <c r="K180" s="972"/>
      <c r="L180" s="725" t="str">
        <f>mergeValue(A180) &amp;"."&amp; mergeValue(B180)</f>
        <v>1.1</v>
      </c>
      <c r="M180" s="693" t="s">
        <v>16</v>
      </c>
      <c r="N180" s="717"/>
      <c r="O180" s="1295"/>
      <c r="P180" s="1296"/>
      <c r="Q180" s="1296"/>
      <c r="R180" s="1296"/>
      <c r="S180" s="1296"/>
      <c r="T180" s="1296"/>
      <c r="U180" s="1296"/>
      <c r="V180" s="1296"/>
      <c r="W180" s="1297"/>
      <c r="X180" s="718" t="s">
        <v>477</v>
      </c>
      <c r="Y180" s="720"/>
      <c r="Z180" s="720"/>
      <c r="AA180" s="720"/>
      <c r="AB180" s="720"/>
      <c r="AC180" s="720"/>
      <c r="AD180" s="720"/>
      <c r="AE180" s="720"/>
      <c r="AF180" s="720"/>
      <c r="AG180" s="720"/>
    </row>
    <row r="181" spans="1:47" s="686" customFormat="1" ht="22.5">
      <c r="A181" s="1213"/>
      <c r="B181" s="1213"/>
      <c r="C181" s="1213">
        <v>1</v>
      </c>
      <c r="D181" s="981"/>
      <c r="E181" s="981"/>
      <c r="F181" s="981"/>
      <c r="G181" s="986"/>
      <c r="H181" s="983"/>
      <c r="I181" s="989"/>
      <c r="J181" s="973"/>
      <c r="K181" s="972"/>
      <c r="L181" s="725" t="str">
        <f>mergeValue(A181) &amp;"."&amp; mergeValue(B181)&amp;"."&amp; mergeValue(C181)</f>
        <v>1.1.1</v>
      </c>
      <c r="M181" s="694" t="s">
        <v>7</v>
      </c>
      <c r="N181" s="717"/>
      <c r="O181" s="1295"/>
      <c r="P181" s="1296"/>
      <c r="Q181" s="1296"/>
      <c r="R181" s="1296"/>
      <c r="S181" s="1296"/>
      <c r="T181" s="1296"/>
      <c r="U181" s="1296"/>
      <c r="V181" s="1296"/>
      <c r="W181" s="1297"/>
      <c r="X181" s="718" t="s">
        <v>634</v>
      </c>
      <c r="Y181" s="720"/>
      <c r="Z181" s="720"/>
      <c r="AA181" s="720"/>
      <c r="AB181" s="720"/>
      <c r="AC181" s="720"/>
      <c r="AD181" s="720"/>
      <c r="AE181" s="720"/>
      <c r="AF181" s="720"/>
      <c r="AG181" s="720"/>
    </row>
    <row r="182" spans="1:47" s="686" customFormat="1" ht="22.5">
      <c r="A182" s="1213"/>
      <c r="B182" s="1213"/>
      <c r="C182" s="1213"/>
      <c r="D182" s="1213">
        <v>1</v>
      </c>
      <c r="E182" s="981"/>
      <c r="F182" s="981"/>
      <c r="G182" s="986"/>
      <c r="H182" s="983"/>
      <c r="I182" s="989"/>
      <c r="J182" s="987"/>
      <c r="K182" s="972"/>
      <c r="L182" s="725" t="str">
        <f>mergeValue(A182) &amp;"."&amp; mergeValue(B182)&amp;"."&amp; mergeValue(C182)&amp;"."&amp; mergeValue(D182)</f>
        <v>1.1.1.1</v>
      </c>
      <c r="M182" s="695" t="s">
        <v>22</v>
      </c>
      <c r="N182" s="717"/>
      <c r="O182" s="1295"/>
      <c r="P182" s="1296"/>
      <c r="Q182" s="1296"/>
      <c r="R182" s="1296"/>
      <c r="S182" s="1296"/>
      <c r="T182" s="1296"/>
      <c r="U182" s="1296"/>
      <c r="V182" s="1296"/>
      <c r="W182" s="1297"/>
      <c r="X182" s="718" t="s">
        <v>688</v>
      </c>
      <c r="Y182" s="720"/>
      <c r="Z182" s="720"/>
      <c r="AA182" s="720"/>
      <c r="AB182" s="720"/>
      <c r="AC182" s="720"/>
      <c r="AD182" s="720"/>
      <c r="AE182" s="720"/>
      <c r="AF182" s="720"/>
      <c r="AG182" s="720"/>
    </row>
    <row r="183" spans="1:47" s="686" customFormat="1" ht="56.25" customHeight="1">
      <c r="A183" s="1213"/>
      <c r="B183" s="1213"/>
      <c r="C183" s="1213"/>
      <c r="D183" s="1213"/>
      <c r="E183" s="981">
        <v>1</v>
      </c>
      <c r="F183" s="981"/>
      <c r="G183" s="986"/>
      <c r="H183" s="983"/>
      <c r="I183" s="989"/>
      <c r="J183" s="987"/>
      <c r="K183" s="977"/>
      <c r="L183" s="725" t="str">
        <f>mergeValue(A183) &amp;"."&amp; mergeValue(B183)&amp;"."&amp; mergeValue(C183)&amp;"."&amp; mergeValue(D183)&amp;"."&amp; mergeValue(E183)</f>
        <v>1.1.1.1.1</v>
      </c>
      <c r="M183" s="1073"/>
      <c r="N183" s="691"/>
      <c r="O183" s="1075"/>
      <c r="P183" s="1076"/>
      <c r="Q183" s="672"/>
      <c r="R183" s="672"/>
      <c r="S183" s="1092"/>
      <c r="T183" s="651" t="s">
        <v>84</v>
      </c>
      <c r="U183" s="1092"/>
      <c r="V183" s="651" t="s">
        <v>84</v>
      </c>
      <c r="W183" s="728"/>
      <c r="X183" s="718" t="s">
        <v>689</v>
      </c>
      <c r="Y183" s="720" t="str">
        <f>strCheckDateTwo(N183:W183)</f>
        <v/>
      </c>
      <c r="Z183" s="720"/>
      <c r="AA183" s="720"/>
      <c r="AB183" s="720"/>
      <c r="AC183" s="720"/>
      <c r="AD183" s="720"/>
      <c r="AE183" s="720"/>
      <c r="AF183" s="720"/>
      <c r="AG183" s="720"/>
    </row>
    <row r="184" spans="1:47" s="686" customFormat="1" ht="14.25" hidden="1" customHeight="1">
      <c r="A184" s="1213"/>
      <c r="B184" s="1213"/>
      <c r="C184" s="1213"/>
      <c r="D184" s="1213"/>
      <c r="E184" s="981"/>
      <c r="F184" s="981"/>
      <c r="G184" s="986"/>
      <c r="H184" s="983"/>
      <c r="I184" s="989"/>
      <c r="J184" s="987"/>
      <c r="K184" s="977"/>
      <c r="L184" s="715"/>
      <c r="M184" s="702"/>
      <c r="N184" s="647"/>
      <c r="O184" s="647"/>
      <c r="P184" s="647"/>
      <c r="Q184" s="647"/>
      <c r="R184" s="719" t="str">
        <f>S183 &amp; "-" &amp; U183</f>
        <v>-</v>
      </c>
      <c r="S184" s="729"/>
      <c r="T184" s="721"/>
      <c r="U184" s="729"/>
      <c r="V184" s="647"/>
      <c r="W184" s="647"/>
      <c r="X184" s="701"/>
      <c r="Y184" s="720"/>
      <c r="Z184" s="720"/>
      <c r="AA184" s="720"/>
      <c r="AB184" s="720"/>
      <c r="AC184" s="720"/>
      <c r="AD184" s="720"/>
      <c r="AE184" s="720"/>
      <c r="AF184" s="720"/>
      <c r="AG184" s="720"/>
    </row>
    <row r="185" spans="1:47" s="686" customFormat="1" ht="15" customHeight="1">
      <c r="A185" s="1213"/>
      <c r="B185" s="1213"/>
      <c r="C185" s="1213"/>
      <c r="D185" s="1213"/>
      <c r="E185" s="981"/>
      <c r="F185" s="981"/>
      <c r="G185" s="986"/>
      <c r="H185" s="983"/>
      <c r="I185" s="989"/>
      <c r="J185" s="987"/>
      <c r="K185" s="977"/>
      <c r="L185" s="689"/>
      <c r="M185" s="698" t="s">
        <v>5</v>
      </c>
      <c r="N185" s="696"/>
      <c r="O185" s="692"/>
      <c r="P185" s="692"/>
      <c r="Q185" s="692"/>
      <c r="R185" s="692"/>
      <c r="S185" s="709"/>
      <c r="T185" s="705"/>
      <c r="U185" s="704"/>
      <c r="V185" s="696"/>
      <c r="W185" s="696"/>
      <c r="X185" s="700"/>
      <c r="Y185" s="720"/>
      <c r="Z185" s="720"/>
      <c r="AA185" s="720"/>
      <c r="AB185" s="720"/>
      <c r="AC185" s="720"/>
      <c r="AD185" s="720"/>
      <c r="AE185" s="720"/>
      <c r="AF185" s="720"/>
      <c r="AG185" s="720"/>
    </row>
    <row r="186" spans="1:47" s="685" customFormat="1" ht="15" customHeight="1">
      <c r="A186" s="1213"/>
      <c r="B186" s="1213"/>
      <c r="C186" s="1213"/>
      <c r="D186" s="985"/>
      <c r="E186" s="985"/>
      <c r="F186" s="985"/>
      <c r="G186" s="986"/>
      <c r="H186" s="985"/>
      <c r="I186" s="989"/>
      <c r="J186" s="975"/>
      <c r="K186" s="979"/>
      <c r="L186" s="689"/>
      <c r="M186" s="697" t="s">
        <v>17</v>
      </c>
      <c r="N186" s="696"/>
      <c r="O186" s="692"/>
      <c r="P186" s="692"/>
      <c r="Q186" s="692"/>
      <c r="R186" s="692"/>
      <c r="S186" s="709"/>
      <c r="T186" s="705"/>
      <c r="U186" s="704"/>
      <c r="V186" s="696"/>
      <c r="W186" s="705"/>
      <c r="X186" s="700"/>
      <c r="Y186" s="722"/>
      <c r="Z186" s="722"/>
      <c r="AA186" s="722"/>
      <c r="AB186" s="722"/>
      <c r="AC186" s="722"/>
      <c r="AD186" s="722"/>
      <c r="AE186" s="722"/>
      <c r="AF186" s="722"/>
      <c r="AG186" s="722"/>
    </row>
    <row r="187" spans="1:47" s="685" customFormat="1" ht="15" customHeight="1">
      <c r="A187" s="1213"/>
      <c r="B187" s="1213"/>
      <c r="C187" s="985"/>
      <c r="D187" s="985"/>
      <c r="E187" s="985"/>
      <c r="F187" s="985"/>
      <c r="G187" s="986"/>
      <c r="H187" s="985"/>
      <c r="I187" s="980"/>
      <c r="J187" s="975"/>
      <c r="K187" s="979"/>
      <c r="L187" s="689"/>
      <c r="M187" s="696" t="s">
        <v>18</v>
      </c>
      <c r="N187" s="696"/>
      <c r="O187" s="692"/>
      <c r="P187" s="692"/>
      <c r="Q187" s="692"/>
      <c r="R187" s="692"/>
      <c r="S187" s="709"/>
      <c r="T187" s="705"/>
      <c r="U187" s="704"/>
      <c r="V187" s="696"/>
      <c r="W187" s="705"/>
      <c r="X187" s="700"/>
      <c r="Y187" s="722"/>
      <c r="Z187" s="722"/>
      <c r="AA187" s="722"/>
      <c r="AB187" s="722"/>
      <c r="AC187" s="722"/>
      <c r="AD187" s="722"/>
      <c r="AE187" s="722"/>
      <c r="AF187" s="722"/>
      <c r="AG187" s="722"/>
    </row>
    <row r="188" spans="1:47" s="685" customFormat="1" ht="15" customHeight="1">
      <c r="A188" s="1213"/>
      <c r="B188" s="985"/>
      <c r="C188" s="985"/>
      <c r="D188" s="985"/>
      <c r="E188" s="985"/>
      <c r="F188" s="985"/>
      <c r="G188" s="986"/>
      <c r="H188" s="985"/>
      <c r="I188" s="980"/>
      <c r="J188" s="975"/>
      <c r="K188" s="979"/>
      <c r="L188" s="689"/>
      <c r="M188" s="699" t="s">
        <v>19</v>
      </c>
      <c r="N188" s="696"/>
      <c r="O188" s="692"/>
      <c r="P188" s="692"/>
      <c r="Q188" s="692"/>
      <c r="R188" s="692"/>
      <c r="S188" s="709"/>
      <c r="T188" s="705"/>
      <c r="U188" s="704"/>
      <c r="V188" s="696"/>
      <c r="W188" s="705"/>
      <c r="X188" s="700"/>
      <c r="Y188" s="722"/>
      <c r="Z188" s="722"/>
      <c r="AA188" s="722"/>
      <c r="AB188" s="722"/>
      <c r="AC188" s="722"/>
      <c r="AD188" s="722"/>
      <c r="AE188" s="722"/>
      <c r="AF188" s="722"/>
      <c r="AG188" s="722"/>
    </row>
    <row r="189" spans="1:47" s="685" customFormat="1" ht="15" customHeight="1">
      <c r="A189" s="971"/>
      <c r="B189" s="971"/>
      <c r="C189" s="971"/>
      <c r="D189" s="971"/>
      <c r="E189" s="971"/>
      <c r="F189" s="971"/>
      <c r="G189" s="978"/>
      <c r="H189" s="979"/>
      <c r="I189" s="974"/>
      <c r="J189" s="975"/>
      <c r="K189" s="971"/>
      <c r="L189" s="689"/>
      <c r="M189" s="706" t="s">
        <v>309</v>
      </c>
      <c r="N189" s="696"/>
      <c r="O189" s="692"/>
      <c r="P189" s="692"/>
      <c r="Q189" s="692"/>
      <c r="R189" s="692"/>
      <c r="S189" s="709"/>
      <c r="T189" s="705"/>
      <c r="U189" s="704"/>
      <c r="V189" s="696"/>
      <c r="W189" s="705"/>
      <c r="X189" s="700"/>
      <c r="Y189" s="722"/>
      <c r="Z189" s="722"/>
      <c r="AA189" s="722"/>
      <c r="AB189" s="722"/>
      <c r="AC189" s="722"/>
      <c r="AD189" s="722"/>
      <c r="AE189" s="722"/>
      <c r="AF189" s="722"/>
      <c r="AG189" s="722"/>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6" customFormat="1" ht="22.5">
      <c r="A193" s="1213">
        <v>1</v>
      </c>
      <c r="B193" s="1016"/>
      <c r="C193" s="1016"/>
      <c r="D193" s="1016"/>
      <c r="E193" s="1016"/>
      <c r="F193" s="1009"/>
      <c r="G193" s="1015"/>
      <c r="H193" s="1015"/>
      <c r="I193" s="997"/>
      <c r="J193" s="996"/>
      <c r="K193" s="996"/>
      <c r="L193" s="725">
        <f>mergeValue(A193)</f>
        <v>1</v>
      </c>
      <c r="M193" s="642" t="s">
        <v>20</v>
      </c>
      <c r="N193" s="1307"/>
      <c r="O193" s="1308"/>
      <c r="P193" s="1308"/>
      <c r="Q193" s="1308"/>
      <c r="R193" s="1308"/>
      <c r="S193" s="1308"/>
      <c r="T193" s="1308"/>
      <c r="U193" s="1308"/>
      <c r="V193" s="1308"/>
      <c r="W193" s="1308"/>
      <c r="X193" s="1308"/>
      <c r="Y193" s="1308"/>
      <c r="Z193" s="1308"/>
      <c r="AA193" s="1308"/>
      <c r="AB193" s="1308"/>
      <c r="AC193" s="1308"/>
      <c r="AD193" s="1308"/>
      <c r="AE193" s="1308"/>
      <c r="AF193" s="1309"/>
      <c r="AG193" s="718" t="s">
        <v>476</v>
      </c>
      <c r="AH193" s="720"/>
      <c r="AI193" s="720"/>
      <c r="AJ193" s="720"/>
      <c r="AK193" s="720"/>
      <c r="AL193" s="720"/>
      <c r="AM193" s="720"/>
      <c r="AN193" s="720"/>
      <c r="AO193" s="720"/>
      <c r="AP193" s="720"/>
      <c r="AQ193" s="720"/>
      <c r="AR193" s="720"/>
    </row>
    <row r="194" spans="1:46" s="686" customFormat="1" ht="22.5">
      <c r="A194" s="1213"/>
      <c r="B194" s="1213">
        <v>1</v>
      </c>
      <c r="C194" s="1016"/>
      <c r="D194" s="1016"/>
      <c r="E194" s="1016"/>
      <c r="F194" s="1009"/>
      <c r="G194" s="1018"/>
      <c r="H194" s="1019"/>
      <c r="I194" s="998"/>
      <c r="J194" s="993"/>
      <c r="K194" s="991"/>
      <c r="L194" s="725" t="str">
        <f>mergeValue(A194) &amp;"."&amp; mergeValue(B194)</f>
        <v>1.1</v>
      </c>
      <c r="M194" s="693" t="s">
        <v>16</v>
      </c>
      <c r="N194" s="1304"/>
      <c r="O194" s="1305"/>
      <c r="P194" s="1305"/>
      <c r="Q194" s="1305"/>
      <c r="R194" s="1305"/>
      <c r="S194" s="1305"/>
      <c r="T194" s="1305"/>
      <c r="U194" s="1305"/>
      <c r="V194" s="1305"/>
      <c r="W194" s="1305"/>
      <c r="X194" s="1305"/>
      <c r="Y194" s="1305"/>
      <c r="Z194" s="1305"/>
      <c r="AA194" s="1305"/>
      <c r="AB194" s="1305"/>
      <c r="AC194" s="1305"/>
      <c r="AD194" s="1305"/>
      <c r="AE194" s="1305"/>
      <c r="AF194" s="1306"/>
      <c r="AG194" s="718" t="s">
        <v>477</v>
      </c>
      <c r="AH194" s="720"/>
      <c r="AI194" s="720"/>
      <c r="AJ194" s="720"/>
      <c r="AK194" s="720"/>
      <c r="AL194" s="720"/>
      <c r="AM194" s="720"/>
      <c r="AN194" s="720"/>
      <c r="AO194" s="720"/>
      <c r="AP194" s="720"/>
      <c r="AQ194" s="720"/>
      <c r="AR194" s="720"/>
    </row>
    <row r="195" spans="1:46" s="686" customFormat="1" ht="22.5">
      <c r="A195" s="1213"/>
      <c r="B195" s="1213"/>
      <c r="C195" s="1213">
        <v>1</v>
      </c>
      <c r="D195" s="1016"/>
      <c r="E195" s="1016"/>
      <c r="F195" s="1009"/>
      <c r="G195" s="1018"/>
      <c r="H195" s="1019"/>
      <c r="I195" s="998"/>
      <c r="J195" s="993"/>
      <c r="K195" s="991"/>
      <c r="L195" s="725" t="str">
        <f>mergeValue(A195) &amp;"."&amp; mergeValue(B195)&amp;"."&amp; mergeValue(C195)</f>
        <v>1.1.1</v>
      </c>
      <c r="M195" s="694" t="s">
        <v>7</v>
      </c>
      <c r="N195" s="1304"/>
      <c r="O195" s="1305"/>
      <c r="P195" s="1305"/>
      <c r="Q195" s="1305"/>
      <c r="R195" s="1305"/>
      <c r="S195" s="1305"/>
      <c r="T195" s="1305"/>
      <c r="U195" s="1305"/>
      <c r="V195" s="1305"/>
      <c r="W195" s="1305"/>
      <c r="X195" s="1305"/>
      <c r="Y195" s="1305"/>
      <c r="Z195" s="1305"/>
      <c r="AA195" s="1305"/>
      <c r="AB195" s="1305"/>
      <c r="AC195" s="1305"/>
      <c r="AD195" s="1305"/>
      <c r="AE195" s="1305"/>
      <c r="AF195" s="1306"/>
      <c r="AG195" s="718" t="s">
        <v>634</v>
      </c>
      <c r="AH195" s="720"/>
      <c r="AI195" s="720"/>
      <c r="AJ195" s="720"/>
      <c r="AK195" s="720"/>
      <c r="AL195" s="720"/>
      <c r="AM195" s="720"/>
      <c r="AN195" s="720"/>
      <c r="AO195" s="720"/>
      <c r="AP195" s="720"/>
      <c r="AQ195" s="720"/>
      <c r="AR195" s="720"/>
    </row>
    <row r="196" spans="1:46" s="686" customFormat="1" ht="15" customHeight="1">
      <c r="A196" s="1213"/>
      <c r="B196" s="1213"/>
      <c r="C196" s="1213"/>
      <c r="D196" s="1213">
        <v>1</v>
      </c>
      <c r="E196" s="1016"/>
      <c r="F196" s="1009"/>
      <c r="G196" s="1018"/>
      <c r="H196" s="1019"/>
      <c r="I196" s="998"/>
      <c r="J196" s="993"/>
      <c r="K196" s="991"/>
      <c r="L196" s="725" t="str">
        <f>mergeValue(A196) &amp;"."&amp; mergeValue(B196)&amp;"."&amp; mergeValue(C196)&amp;"."&amp; mergeValue(D196)</f>
        <v>1.1.1.1</v>
      </c>
      <c r="M196" s="695" t="s">
        <v>22</v>
      </c>
      <c r="N196" s="1304"/>
      <c r="O196" s="1305"/>
      <c r="P196" s="1305"/>
      <c r="Q196" s="1305"/>
      <c r="R196" s="1305"/>
      <c r="S196" s="1305"/>
      <c r="T196" s="1305"/>
      <c r="U196" s="1305"/>
      <c r="V196" s="1305"/>
      <c r="W196" s="1305"/>
      <c r="X196" s="1305"/>
      <c r="Y196" s="1305"/>
      <c r="Z196" s="1305"/>
      <c r="AA196" s="1305"/>
      <c r="AB196" s="1305"/>
      <c r="AC196" s="1305"/>
      <c r="AD196" s="1305"/>
      <c r="AE196" s="1305"/>
      <c r="AF196" s="1306"/>
      <c r="AG196" s="718" t="s">
        <v>681</v>
      </c>
      <c r="AH196" s="720"/>
      <c r="AI196" s="720"/>
      <c r="AJ196" s="720"/>
      <c r="AK196" s="720"/>
      <c r="AL196" s="720"/>
      <c r="AM196" s="720"/>
      <c r="AN196" s="720"/>
      <c r="AO196" s="720"/>
      <c r="AP196" s="720"/>
      <c r="AQ196" s="720"/>
      <c r="AR196" s="720"/>
    </row>
    <row r="197" spans="1:46" s="686" customFormat="1" ht="17.100000000000001" customHeight="1">
      <c r="A197" s="1213"/>
      <c r="B197" s="1213"/>
      <c r="C197" s="1213"/>
      <c r="D197" s="1213"/>
      <c r="E197" s="1213">
        <v>1</v>
      </c>
      <c r="F197" s="1009"/>
      <c r="G197" s="1018"/>
      <c r="H197" s="1019"/>
      <c r="I197" s="1020"/>
      <c r="J197" s="1010"/>
      <c r="K197" s="1165"/>
      <c r="L197" s="1277" t="str">
        <f>mergeValue(A197) &amp;"."&amp; mergeValue(B197)&amp;"."&amp; mergeValue(C197)&amp;"."&amp; mergeValue(D197)&amp;"."&amp; mergeValue(E197)</f>
        <v>1.1.1.1.1</v>
      </c>
      <c r="M197" s="1278"/>
      <c r="N197" s="1220" t="s">
        <v>85</v>
      </c>
      <c r="O197" s="1285"/>
      <c r="P197" s="1283">
        <v>1</v>
      </c>
      <c r="Q197" s="1332"/>
      <c r="R197" s="1220" t="s">
        <v>85</v>
      </c>
      <c r="S197" s="1285"/>
      <c r="T197" s="1283">
        <v>1</v>
      </c>
      <c r="U197" s="1332"/>
      <c r="V197" s="1220" t="s">
        <v>85</v>
      </c>
      <c r="W197" s="702"/>
      <c r="X197" s="690">
        <v>1</v>
      </c>
      <c r="Y197" s="1097"/>
      <c r="Z197" s="672"/>
      <c r="AA197" s="672"/>
      <c r="AB197" s="1248"/>
      <c r="AC197" s="1220" t="s">
        <v>84</v>
      </c>
      <c r="AD197" s="1248"/>
      <c r="AE197" s="1220" t="s">
        <v>84</v>
      </c>
      <c r="AF197" s="716"/>
      <c r="AG197" s="1280" t="s">
        <v>682</v>
      </c>
      <c r="AH197" s="720" t="str">
        <f>strCheckDate(Z198:AF198)</f>
        <v/>
      </c>
      <c r="AI197" s="723" t="str">
        <f>IF(AND(COUNTIF(AJ192:AJ192,AJ197)&gt;1,AJ197&lt;&gt;""),"ErrUnique:HasDoubleConn","")</f>
        <v/>
      </c>
      <c r="AJ197" s="723"/>
      <c r="AK197" s="723"/>
      <c r="AL197" s="723"/>
      <c r="AM197" s="723"/>
      <c r="AN197" s="723"/>
      <c r="AO197" s="720"/>
      <c r="AP197" s="720"/>
      <c r="AQ197" s="720"/>
      <c r="AR197" s="720"/>
    </row>
    <row r="198" spans="1:46" s="686" customFormat="1" ht="17.100000000000001" customHeight="1">
      <c r="A198" s="1213"/>
      <c r="B198" s="1213"/>
      <c r="C198" s="1213"/>
      <c r="D198" s="1213"/>
      <c r="E198" s="1213"/>
      <c r="F198" s="1009"/>
      <c r="G198" s="1018"/>
      <c r="H198" s="1019"/>
      <c r="I198" s="1020"/>
      <c r="J198" s="1010"/>
      <c r="K198" s="1165"/>
      <c r="L198" s="1277"/>
      <c r="M198" s="1278"/>
      <c r="N198" s="1220"/>
      <c r="O198" s="1285"/>
      <c r="P198" s="1283"/>
      <c r="Q198" s="1332"/>
      <c r="R198" s="1220"/>
      <c r="S198" s="1285"/>
      <c r="T198" s="1283"/>
      <c r="U198" s="1332"/>
      <c r="V198" s="1220"/>
      <c r="W198" s="727"/>
      <c r="X198" s="706"/>
      <c r="Y198" s="706"/>
      <c r="Z198" s="708"/>
      <c r="AA198" s="604" t="str">
        <f>AB197 &amp; "-" &amp; AD197</f>
        <v>-</v>
      </c>
      <c r="AB198" s="1219"/>
      <c r="AC198" s="1220"/>
      <c r="AD198" s="1219"/>
      <c r="AE198" s="1220"/>
      <c r="AF198" s="674"/>
      <c r="AG198" s="1281"/>
      <c r="AH198" s="720"/>
      <c r="AI198" s="723"/>
      <c r="AJ198" s="723"/>
      <c r="AK198" s="723"/>
      <c r="AL198" s="723"/>
      <c r="AM198" s="723"/>
      <c r="AN198" s="723"/>
      <c r="AO198" s="720"/>
      <c r="AP198" s="720"/>
      <c r="AQ198" s="720"/>
      <c r="AR198" s="720"/>
    </row>
    <row r="199" spans="1:46" s="686" customFormat="1" ht="17.100000000000001" customHeight="1">
      <c r="A199" s="1213"/>
      <c r="B199" s="1213"/>
      <c r="C199" s="1213"/>
      <c r="D199" s="1213"/>
      <c r="E199" s="1213"/>
      <c r="F199" s="1009"/>
      <c r="G199" s="1018"/>
      <c r="H199" s="1019"/>
      <c r="I199" s="1020"/>
      <c r="J199" s="1010"/>
      <c r="K199" s="1165"/>
      <c r="L199" s="1277"/>
      <c r="M199" s="1278"/>
      <c r="N199" s="1220"/>
      <c r="O199" s="1285"/>
      <c r="P199" s="1283"/>
      <c r="Q199" s="1332"/>
      <c r="R199" s="1220"/>
      <c r="S199" s="603"/>
      <c r="T199" s="699"/>
      <c r="U199" s="706"/>
      <c r="V199" s="707"/>
      <c r="W199" s="707"/>
      <c r="X199" s="707"/>
      <c r="Y199" s="707"/>
      <c r="Z199" s="708"/>
      <c r="AA199" s="708"/>
      <c r="AB199" s="709"/>
      <c r="AC199" s="705"/>
      <c r="AD199" s="705"/>
      <c r="AE199" s="709"/>
      <c r="AF199" s="705"/>
      <c r="AG199" s="1281"/>
      <c r="AH199" s="720"/>
      <c r="AI199" s="723"/>
      <c r="AJ199" s="723"/>
      <c r="AK199" s="723"/>
      <c r="AL199" s="723"/>
      <c r="AM199" s="723"/>
      <c r="AN199" s="723"/>
      <c r="AO199" s="720"/>
      <c r="AP199" s="720"/>
      <c r="AQ199" s="720"/>
      <c r="AR199" s="720"/>
    </row>
    <row r="200" spans="1:46" s="686" customFormat="1" ht="17.100000000000001" customHeight="1">
      <c r="A200" s="1213"/>
      <c r="B200" s="1213"/>
      <c r="C200" s="1213"/>
      <c r="D200" s="1213"/>
      <c r="E200" s="1213"/>
      <c r="F200" s="1009"/>
      <c r="G200" s="1018"/>
      <c r="H200" s="1019"/>
      <c r="I200" s="1020"/>
      <c r="J200" s="1010"/>
      <c r="K200" s="1165"/>
      <c r="L200" s="1277"/>
      <c r="M200" s="1278"/>
      <c r="N200" s="1220"/>
      <c r="O200" s="710"/>
      <c r="P200" s="712"/>
      <c r="Q200" s="711"/>
      <c r="R200" s="707"/>
      <c r="S200" s="707"/>
      <c r="T200" s="707"/>
      <c r="U200" s="707"/>
      <c r="V200" s="707"/>
      <c r="W200" s="707"/>
      <c r="X200" s="707"/>
      <c r="Y200" s="707"/>
      <c r="Z200" s="708"/>
      <c r="AA200" s="708"/>
      <c r="AB200" s="709"/>
      <c r="AC200" s="705"/>
      <c r="AD200" s="705"/>
      <c r="AE200" s="709"/>
      <c r="AF200" s="705"/>
      <c r="AG200" s="1281"/>
      <c r="AH200" s="720"/>
      <c r="AI200" s="723"/>
      <c r="AJ200" s="723"/>
      <c r="AK200" s="723"/>
      <c r="AL200" s="723"/>
      <c r="AM200" s="723"/>
      <c r="AN200" s="723"/>
      <c r="AO200" s="720"/>
      <c r="AP200" s="720"/>
      <c r="AQ200" s="720"/>
      <c r="AR200" s="720"/>
    </row>
    <row r="201" spans="1:46" s="685" customFormat="1" ht="15" customHeight="1">
      <c r="A201" s="1213"/>
      <c r="B201" s="1213"/>
      <c r="C201" s="1213"/>
      <c r="D201" s="1213"/>
      <c r="E201" s="1017"/>
      <c r="F201" s="1011"/>
      <c r="G201" s="1013"/>
      <c r="H201" s="1011"/>
      <c r="I201" s="1020"/>
      <c r="J201" s="1010"/>
      <c r="K201" s="1004"/>
      <c r="L201" s="689"/>
      <c r="M201" s="698" t="s">
        <v>5</v>
      </c>
      <c r="N201" s="698"/>
      <c r="O201" s="698"/>
      <c r="P201" s="698"/>
      <c r="Q201" s="698"/>
      <c r="R201" s="698"/>
      <c r="S201" s="698"/>
      <c r="T201" s="698"/>
      <c r="U201" s="698"/>
      <c r="V201" s="698"/>
      <c r="W201" s="698"/>
      <c r="X201" s="698"/>
      <c r="Y201" s="698"/>
      <c r="Z201" s="698"/>
      <c r="AA201" s="698"/>
      <c r="AB201" s="698"/>
      <c r="AC201" s="698"/>
      <c r="AD201" s="698"/>
      <c r="AE201" s="698"/>
      <c r="AF201" s="698"/>
      <c r="AG201" s="1282"/>
      <c r="AH201" s="722"/>
      <c r="AI201" s="722"/>
      <c r="AJ201" s="724"/>
      <c r="AK201" s="724"/>
      <c r="AL201" s="724"/>
      <c r="AM201" s="724"/>
      <c r="AN201" s="724"/>
      <c r="AO201" s="722"/>
      <c r="AP201" s="722"/>
      <c r="AQ201" s="722"/>
      <c r="AR201" s="722"/>
    </row>
    <row r="202" spans="1:46" s="685" customFormat="1" ht="15" customHeight="1">
      <c r="A202" s="1213"/>
      <c r="B202" s="1213"/>
      <c r="C202" s="1213"/>
      <c r="D202" s="1017"/>
      <c r="E202" s="1017"/>
      <c r="F202" s="1011"/>
      <c r="G202" s="1018"/>
      <c r="H202" s="1011"/>
      <c r="I202" s="1004"/>
      <c r="J202" s="995"/>
      <c r="K202" s="1004"/>
      <c r="L202" s="689"/>
      <c r="M202" s="697" t="s">
        <v>17</v>
      </c>
      <c r="N202" s="697"/>
      <c r="O202" s="697"/>
      <c r="P202" s="697"/>
      <c r="Q202" s="697"/>
      <c r="R202" s="697"/>
      <c r="S202" s="697"/>
      <c r="T202" s="697"/>
      <c r="U202" s="697"/>
      <c r="V202" s="697"/>
      <c r="W202" s="697"/>
      <c r="X202" s="697"/>
      <c r="Y202" s="697"/>
      <c r="Z202" s="697"/>
      <c r="AA202" s="697"/>
      <c r="AB202" s="697"/>
      <c r="AC202" s="697"/>
      <c r="AD202" s="697"/>
      <c r="AE202" s="697"/>
      <c r="AF202" s="705"/>
      <c r="AG202" s="700"/>
      <c r="AH202" s="722"/>
      <c r="AI202" s="722"/>
      <c r="AJ202" s="724"/>
      <c r="AK202" s="724"/>
      <c r="AL202" s="724"/>
      <c r="AM202" s="724"/>
      <c r="AN202" s="724"/>
      <c r="AO202" s="722"/>
      <c r="AP202" s="722"/>
      <c r="AQ202" s="722"/>
      <c r="AR202" s="722"/>
    </row>
    <row r="203" spans="1:46" s="685" customFormat="1" ht="15" customHeight="1">
      <c r="A203" s="1213"/>
      <c r="B203" s="1213"/>
      <c r="C203" s="1017"/>
      <c r="D203" s="1017"/>
      <c r="E203" s="1017"/>
      <c r="F203" s="1011"/>
      <c r="G203" s="1018"/>
      <c r="H203" s="1011"/>
      <c r="I203" s="1004"/>
      <c r="J203" s="995"/>
      <c r="K203" s="1004"/>
      <c r="L203" s="689"/>
      <c r="M203" s="696" t="s">
        <v>18</v>
      </c>
      <c r="N203" s="696"/>
      <c r="O203" s="696"/>
      <c r="P203" s="696"/>
      <c r="Q203" s="696"/>
      <c r="R203" s="696"/>
      <c r="S203" s="696"/>
      <c r="T203" s="696"/>
      <c r="U203" s="696"/>
      <c r="V203" s="696"/>
      <c r="W203" s="696"/>
      <c r="X203" s="696"/>
      <c r="Y203" s="696"/>
      <c r="Z203" s="692"/>
      <c r="AA203" s="692"/>
      <c r="AB203" s="709"/>
      <c r="AC203" s="705"/>
      <c r="AD203" s="704"/>
      <c r="AE203" s="696"/>
      <c r="AF203" s="705"/>
      <c r="AG203" s="700"/>
      <c r="AH203" s="722"/>
      <c r="AI203" s="722"/>
      <c r="AJ203" s="722"/>
      <c r="AK203" s="722"/>
      <c r="AL203" s="722"/>
      <c r="AM203" s="722"/>
      <c r="AN203" s="722"/>
      <c r="AO203" s="722"/>
      <c r="AP203" s="722"/>
      <c r="AQ203" s="722"/>
      <c r="AR203" s="722"/>
    </row>
    <row r="204" spans="1:46" s="685" customFormat="1" ht="15" customHeight="1">
      <c r="A204" s="1213"/>
      <c r="B204" s="1017"/>
      <c r="C204" s="1017"/>
      <c r="D204" s="1017"/>
      <c r="E204" s="1017"/>
      <c r="F204" s="1011"/>
      <c r="G204" s="1018"/>
      <c r="H204" s="1011"/>
      <c r="I204" s="1004"/>
      <c r="J204" s="995"/>
      <c r="K204" s="1004"/>
      <c r="L204" s="689"/>
      <c r="M204" s="699" t="s">
        <v>19</v>
      </c>
      <c r="N204" s="699"/>
      <c r="O204" s="699"/>
      <c r="P204" s="699"/>
      <c r="Q204" s="699"/>
      <c r="R204" s="699"/>
      <c r="S204" s="699"/>
      <c r="T204" s="699"/>
      <c r="U204" s="699"/>
      <c r="V204" s="699"/>
      <c r="W204" s="699"/>
      <c r="X204" s="699"/>
      <c r="Y204" s="699"/>
      <c r="Z204" s="692"/>
      <c r="AA204" s="692"/>
      <c r="AB204" s="709"/>
      <c r="AC204" s="705"/>
      <c r="AD204" s="704"/>
      <c r="AE204" s="696"/>
      <c r="AF204" s="705"/>
      <c r="AG204" s="700"/>
      <c r="AH204" s="722"/>
      <c r="AI204" s="722"/>
      <c r="AJ204" s="722"/>
      <c r="AK204" s="722"/>
      <c r="AL204" s="722"/>
      <c r="AM204" s="722"/>
      <c r="AN204" s="722"/>
      <c r="AO204" s="722"/>
      <c r="AP204" s="722"/>
      <c r="AQ204" s="722"/>
      <c r="AR204" s="722"/>
    </row>
    <row r="205" spans="1:46" s="685" customFormat="1" ht="15" customHeight="1">
      <c r="A205" s="990"/>
      <c r="B205" s="990"/>
      <c r="C205" s="990"/>
      <c r="D205" s="990"/>
      <c r="E205" s="990"/>
      <c r="F205" s="990"/>
      <c r="G205" s="1003"/>
      <c r="H205" s="1004"/>
      <c r="I205" s="994"/>
      <c r="J205" s="995"/>
      <c r="K205" s="990"/>
      <c r="L205" s="689"/>
      <c r="M205" s="706" t="s">
        <v>309</v>
      </c>
      <c r="N205" s="706"/>
      <c r="O205" s="706"/>
      <c r="P205" s="706"/>
      <c r="Q205" s="706"/>
      <c r="R205" s="706"/>
      <c r="S205" s="706"/>
      <c r="T205" s="706"/>
      <c r="U205" s="706"/>
      <c r="V205" s="706"/>
      <c r="W205" s="706"/>
      <c r="X205" s="706"/>
      <c r="Y205" s="706"/>
      <c r="Z205" s="692"/>
      <c r="AA205" s="692"/>
      <c r="AB205" s="709"/>
      <c r="AC205" s="705"/>
      <c r="AD205" s="704"/>
      <c r="AE205" s="696"/>
      <c r="AF205" s="705"/>
      <c r="AG205" s="700"/>
      <c r="AH205" s="722"/>
      <c r="AI205" s="722"/>
      <c r="AJ205" s="722"/>
      <c r="AK205" s="722"/>
      <c r="AL205" s="722"/>
      <c r="AM205" s="722"/>
      <c r="AN205" s="722"/>
      <c r="AO205" s="722"/>
      <c r="AP205" s="722"/>
      <c r="AQ205" s="722"/>
      <c r="AR205" s="722"/>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15"/>
      <c r="R207" s="157"/>
      <c r="S207" s="157"/>
      <c r="T207" s="157"/>
      <c r="U207" s="1215"/>
      <c r="V207" s="157"/>
      <c r="W207" s="157"/>
      <c r="X207" s="157"/>
      <c r="Y207" s="1094"/>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15"/>
      <c r="R208" s="157"/>
      <c r="S208" s="157"/>
      <c r="T208" s="157"/>
      <c r="U208" s="1215"/>
      <c r="V208" s="157"/>
      <c r="W208" s="157"/>
      <c r="X208" s="157"/>
      <c r="Y208" s="157"/>
      <c r="Z208" s="157"/>
      <c r="AA208" s="157"/>
      <c r="AB208" s="157"/>
      <c r="AC208" s="157"/>
    </row>
    <row r="209" spans="1:83" ht="15" customHeight="1">
      <c r="G209" s="156"/>
      <c r="H209" s="157"/>
      <c r="I209" s="157"/>
      <c r="J209" s="85"/>
      <c r="K209" s="157"/>
      <c r="L209" s="157"/>
      <c r="M209" s="157"/>
      <c r="N209" s="157"/>
      <c r="O209" s="157"/>
      <c r="Q209" s="1215"/>
      <c r="V209" s="157"/>
      <c r="W209" s="157"/>
      <c r="X209" s="157"/>
      <c r="Z209" s="157"/>
      <c r="AA209" s="157"/>
      <c r="AB209" s="157"/>
      <c r="AC209" s="731"/>
      <c r="AD209" s="157"/>
    </row>
    <row r="210" spans="1:83" ht="15" customHeight="1">
      <c r="G210" s="156"/>
      <c r="H210" s="157"/>
      <c r="I210" s="157"/>
      <c r="J210" s="85"/>
      <c r="K210" s="157"/>
      <c r="L210" s="157"/>
      <c r="M210" s="157"/>
      <c r="N210" s="157"/>
      <c r="O210" s="157"/>
      <c r="Q210" s="224"/>
      <c r="Y210" s="157"/>
      <c r="Z210" s="157"/>
      <c r="AA210" s="157"/>
      <c r="AB210" s="157"/>
      <c r="AC210" s="157"/>
      <c r="AD210" s="157"/>
      <c r="AE210" s="157"/>
    </row>
    <row r="211" spans="1:83" ht="15" customHeight="1">
      <c r="A211" s="732"/>
      <c r="B211" s="732"/>
      <c r="C211" s="732"/>
      <c r="D211" s="732"/>
      <c r="E211" s="732"/>
      <c r="F211" s="732"/>
      <c r="G211" s="735"/>
      <c r="H211" s="736"/>
      <c r="I211" s="736"/>
      <c r="J211" s="733"/>
      <c r="K211" s="736"/>
      <c r="L211" s="736"/>
      <c r="M211" s="736"/>
      <c r="N211" s="1310" t="s">
        <v>85</v>
      </c>
      <c r="O211" s="1285"/>
      <c r="P211" s="1283">
        <v>1</v>
      </c>
      <c r="Q211" s="1311"/>
      <c r="R211" s="1220" t="s">
        <v>84</v>
      </c>
      <c r="S211" s="1312"/>
      <c r="T211" s="1302">
        <v>1</v>
      </c>
      <c r="U211" s="1216"/>
      <c r="V211" s="1220" t="s">
        <v>84</v>
      </c>
      <c r="W211" s="838"/>
      <c r="X211" s="739">
        <v>1</v>
      </c>
      <c r="Y211" s="1094"/>
      <c r="Z211" s="736"/>
      <c r="AA211" s="736"/>
      <c r="AB211" s="736"/>
      <c r="AC211" s="736"/>
      <c r="AD211" s="736"/>
      <c r="AE211" s="732"/>
      <c r="AF211" s="730"/>
      <c r="AG211" s="730"/>
      <c r="AH211" s="730"/>
      <c r="AI211" s="730"/>
      <c r="AJ211" s="730"/>
      <c r="AK211" s="730"/>
      <c r="AL211" s="730"/>
      <c r="AM211" s="730"/>
      <c r="AN211" s="730"/>
      <c r="AO211" s="730"/>
      <c r="AP211" s="730"/>
      <c r="AQ211" s="730"/>
      <c r="AR211" s="730"/>
      <c r="AS211" s="730"/>
      <c r="AT211" s="730"/>
      <c r="AU211" s="730"/>
      <c r="AV211" s="730"/>
      <c r="AW211" s="730"/>
      <c r="AX211" s="730"/>
      <c r="AY211" s="730"/>
      <c r="AZ211" s="730"/>
      <c r="BA211" s="730"/>
      <c r="BB211" s="730"/>
      <c r="BC211" s="730"/>
      <c r="BD211" s="730"/>
      <c r="BE211" s="730"/>
      <c r="BF211" s="730"/>
      <c r="BG211" s="730"/>
      <c r="BH211" s="730"/>
      <c r="BI211" s="730"/>
      <c r="BJ211" s="730"/>
      <c r="BK211" s="730"/>
      <c r="BL211" s="730"/>
      <c r="BM211" s="730"/>
      <c r="BN211" s="730"/>
      <c r="BO211" s="730"/>
      <c r="BP211" s="730"/>
      <c r="BQ211" s="730"/>
      <c r="BR211" s="730"/>
      <c r="BS211" s="730"/>
      <c r="BT211" s="730"/>
      <c r="BU211" s="730"/>
      <c r="BV211" s="730"/>
      <c r="BW211" s="730"/>
      <c r="BX211" s="730"/>
      <c r="BY211" s="730"/>
      <c r="BZ211" s="730"/>
      <c r="CA211" s="730"/>
      <c r="CB211" s="730"/>
      <c r="CC211" s="730"/>
      <c r="CD211" s="730"/>
      <c r="CE211" s="730"/>
    </row>
    <row r="212" spans="1:83" ht="15" customHeight="1">
      <c r="A212" s="732"/>
      <c r="B212" s="732"/>
      <c r="C212" s="732"/>
      <c r="D212" s="732"/>
      <c r="E212" s="732"/>
      <c r="F212" s="732"/>
      <c r="G212" s="735"/>
      <c r="H212" s="736"/>
      <c r="I212" s="736"/>
      <c r="J212" s="733"/>
      <c r="K212" s="736"/>
      <c r="L212" s="736"/>
      <c r="M212" s="736"/>
      <c r="N212" s="1310"/>
      <c r="O212" s="1285"/>
      <c r="P212" s="1283"/>
      <c r="Q212" s="1311"/>
      <c r="R212" s="1220"/>
      <c r="S212" s="1313"/>
      <c r="T212" s="1303"/>
      <c r="U212" s="1216"/>
      <c r="V212" s="1220"/>
      <c r="W212" s="737"/>
      <c r="X212" s="737"/>
      <c r="Y212" s="737" t="s">
        <v>714</v>
      </c>
      <c r="Z212" s="736"/>
      <c r="AA212" s="736"/>
      <c r="AB212" s="736"/>
      <c r="AC212" s="736"/>
      <c r="AD212" s="736"/>
      <c r="AE212" s="736"/>
      <c r="AF212" s="730"/>
      <c r="AG212" s="730"/>
      <c r="AH212" s="730"/>
      <c r="AI212" s="730"/>
      <c r="AJ212" s="730"/>
      <c r="AK212" s="730"/>
      <c r="AL212" s="730"/>
      <c r="AM212" s="730"/>
      <c r="AN212" s="730"/>
      <c r="AO212" s="730"/>
      <c r="AP212" s="730"/>
      <c r="AQ212" s="730"/>
      <c r="AR212" s="730"/>
      <c r="AS212" s="730"/>
      <c r="AT212" s="730"/>
      <c r="AU212" s="730"/>
      <c r="AV212" s="730"/>
      <c r="AW212" s="730"/>
      <c r="AX212" s="730"/>
      <c r="AY212" s="730"/>
      <c r="AZ212" s="730"/>
      <c r="BA212" s="730"/>
      <c r="BB212" s="730"/>
      <c r="BC212" s="730"/>
      <c r="BD212" s="730"/>
      <c r="BE212" s="730"/>
      <c r="BF212" s="730"/>
      <c r="BG212" s="730"/>
      <c r="BH212" s="730"/>
      <c r="BI212" s="730"/>
      <c r="BJ212" s="730"/>
      <c r="BK212" s="730"/>
      <c r="BL212" s="730"/>
      <c r="BM212" s="730"/>
      <c r="BN212" s="730"/>
      <c r="BO212" s="730"/>
      <c r="BP212" s="730"/>
      <c r="BQ212" s="730"/>
      <c r="BR212" s="730"/>
      <c r="BS212" s="730"/>
      <c r="BT212" s="730"/>
      <c r="BU212" s="730"/>
      <c r="BV212" s="730"/>
      <c r="BW212" s="730"/>
      <c r="BX212" s="730"/>
      <c r="BY212" s="730"/>
      <c r="BZ212" s="730"/>
      <c r="CA212" s="730"/>
      <c r="CB212" s="730"/>
      <c r="CC212" s="730"/>
      <c r="CD212" s="730"/>
      <c r="CE212" s="730"/>
    </row>
    <row r="213" spans="1:83" ht="15" customHeight="1">
      <c r="A213" s="732"/>
      <c r="B213" s="732"/>
      <c r="C213" s="732"/>
      <c r="D213" s="732"/>
      <c r="E213" s="732"/>
      <c r="F213" s="732"/>
      <c r="G213" s="735"/>
      <c r="H213" s="736"/>
      <c r="I213" s="736"/>
      <c r="J213" s="733"/>
      <c r="K213" s="736"/>
      <c r="L213" s="736"/>
      <c r="M213" s="736"/>
      <c r="N213" s="1310"/>
      <c r="O213" s="1285"/>
      <c r="P213" s="1283"/>
      <c r="Q213" s="1311"/>
      <c r="R213" s="1220"/>
      <c r="S213" s="734"/>
      <c r="T213" s="734"/>
      <c r="U213" s="737" t="s">
        <v>715</v>
      </c>
      <c r="V213" s="837"/>
      <c r="W213" s="738"/>
      <c r="X213" s="738"/>
      <c r="Y213" s="738"/>
      <c r="Z213" s="736"/>
      <c r="AA213" s="736"/>
      <c r="AB213" s="736"/>
      <c r="AC213" s="736"/>
      <c r="AD213" s="736"/>
      <c r="AE213" s="736"/>
      <c r="AF213" s="730"/>
      <c r="AG213" s="730"/>
      <c r="AH213" s="730"/>
      <c r="AI213" s="730"/>
      <c r="AJ213" s="730"/>
      <c r="AK213" s="730"/>
      <c r="AL213" s="730"/>
      <c r="AM213" s="730"/>
      <c r="AN213" s="730"/>
      <c r="AO213" s="730"/>
      <c r="AP213" s="730"/>
      <c r="AQ213" s="730"/>
      <c r="AR213" s="730"/>
      <c r="AS213" s="730"/>
      <c r="AT213" s="730"/>
      <c r="AU213" s="730"/>
      <c r="AV213" s="730"/>
      <c r="AW213" s="730"/>
      <c r="AX213" s="730"/>
      <c r="AY213" s="730"/>
      <c r="AZ213" s="730"/>
      <c r="BA213" s="730"/>
      <c r="BB213" s="730"/>
      <c r="BC213" s="730"/>
      <c r="BD213" s="730"/>
      <c r="BE213" s="730"/>
      <c r="BF213" s="730"/>
      <c r="BG213" s="730"/>
      <c r="BH213" s="730"/>
      <c r="BI213" s="730"/>
      <c r="BJ213" s="730"/>
      <c r="BK213" s="730"/>
      <c r="BL213" s="730"/>
      <c r="BM213" s="730"/>
      <c r="BN213" s="730"/>
      <c r="BO213" s="730"/>
      <c r="BP213" s="730"/>
      <c r="BQ213" s="730"/>
      <c r="BR213" s="730"/>
      <c r="BS213" s="730"/>
      <c r="BT213" s="730"/>
      <c r="BU213" s="730"/>
      <c r="BV213" s="730"/>
      <c r="BW213" s="730"/>
      <c r="BX213" s="730"/>
      <c r="BY213" s="730"/>
      <c r="BZ213" s="730"/>
      <c r="CA213" s="730"/>
      <c r="CB213" s="730"/>
      <c r="CC213" s="730"/>
      <c r="CD213" s="730"/>
      <c r="CE213" s="730"/>
    </row>
    <row r="214" spans="1:83" ht="15" customHeight="1">
      <c r="A214" s="732"/>
      <c r="B214" s="732"/>
      <c r="C214" s="732"/>
      <c r="D214" s="732"/>
      <c r="E214" s="732"/>
      <c r="F214" s="732"/>
      <c r="G214" s="735"/>
      <c r="H214" s="736"/>
      <c r="I214" s="736"/>
      <c r="J214" s="733"/>
      <c r="K214" s="736"/>
      <c r="L214" s="736"/>
      <c r="M214" s="736"/>
      <c r="N214" s="1220"/>
      <c r="O214" s="835"/>
      <c r="P214" s="835"/>
      <c r="Q214" s="836"/>
      <c r="R214" s="837"/>
      <c r="S214" s="738"/>
      <c r="T214" s="738"/>
      <c r="U214" s="738"/>
      <c r="V214" s="738"/>
      <c r="W214" s="738"/>
      <c r="X214" s="738"/>
      <c r="Y214" s="738"/>
      <c r="Z214" s="736"/>
      <c r="AA214" s="736"/>
      <c r="AB214" s="736"/>
      <c r="AC214" s="736"/>
      <c r="AD214" s="736"/>
      <c r="AE214" s="736"/>
      <c r="AF214" s="730"/>
      <c r="AG214" s="730"/>
      <c r="AH214" s="730"/>
      <c r="AI214" s="730"/>
      <c r="AJ214" s="730"/>
      <c r="AK214" s="730"/>
      <c r="AL214" s="730"/>
      <c r="AM214" s="730"/>
      <c r="AN214" s="730"/>
      <c r="AO214" s="730"/>
      <c r="AP214" s="730"/>
      <c r="AQ214" s="730"/>
      <c r="AR214" s="730"/>
      <c r="AS214" s="730"/>
      <c r="AT214" s="730"/>
      <c r="AU214" s="730"/>
      <c r="AV214" s="730"/>
      <c r="AW214" s="730"/>
      <c r="AX214" s="730"/>
      <c r="AY214" s="730"/>
      <c r="AZ214" s="730"/>
      <c r="BA214" s="730"/>
      <c r="BB214" s="730"/>
      <c r="BC214" s="730"/>
      <c r="BD214" s="730"/>
      <c r="BE214" s="730"/>
      <c r="BF214" s="730"/>
      <c r="BG214" s="730"/>
      <c r="BH214" s="730"/>
      <c r="BI214" s="730"/>
      <c r="BJ214" s="730"/>
      <c r="BK214" s="730"/>
      <c r="BL214" s="730"/>
      <c r="BM214" s="730"/>
      <c r="BN214" s="730"/>
      <c r="BO214" s="730"/>
      <c r="BP214" s="730"/>
      <c r="BQ214" s="730"/>
      <c r="BR214" s="730"/>
      <c r="BS214" s="730"/>
      <c r="BT214" s="730"/>
      <c r="BU214" s="730"/>
      <c r="BV214" s="730"/>
      <c r="BW214" s="730"/>
      <c r="BX214" s="730"/>
      <c r="BY214" s="730"/>
      <c r="BZ214" s="730"/>
      <c r="CA214" s="730"/>
      <c r="CB214" s="730"/>
      <c r="CC214" s="730"/>
      <c r="CD214" s="730"/>
      <c r="CE214" s="730"/>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3" customFormat="1" ht="18.75" customHeight="1">
      <c r="X217" s="722"/>
      <c r="Y217" s="722"/>
      <c r="Z217" s="722"/>
      <c r="AA217" s="722"/>
      <c r="AB217" s="722"/>
      <c r="AC217" s="722"/>
      <c r="AD217" s="722"/>
      <c r="AE217" s="722"/>
      <c r="AF217" s="722"/>
      <c r="AG217" s="722"/>
      <c r="AH217" s="722"/>
      <c r="AI217" s="722"/>
      <c r="AJ217" s="722"/>
    </row>
    <row r="218" spans="1:83" s="35" customFormat="1" ht="17.100000000000001" customHeight="1">
      <c r="G218" s="35" t="s">
        <v>13</v>
      </c>
      <c r="I218" s="35" t="s">
        <v>747</v>
      </c>
      <c r="V218" s="158"/>
      <c r="X218" s="216"/>
      <c r="Y218" s="216"/>
      <c r="Z218" s="216"/>
      <c r="AA218" s="216"/>
      <c r="AB218" s="216"/>
      <c r="AC218" s="216"/>
      <c r="AD218" s="216"/>
      <c r="AE218" s="216"/>
      <c r="AF218" s="216"/>
      <c r="AG218" s="216"/>
      <c r="AH218" s="216"/>
      <c r="AI218" s="216"/>
      <c r="AJ218" s="216"/>
    </row>
    <row r="219" spans="1:83" s="743" customFormat="1" ht="17.100000000000001" customHeight="1">
      <c r="L219" s="122"/>
      <c r="M219" s="122"/>
      <c r="N219" s="122"/>
      <c r="O219" s="122"/>
      <c r="P219" s="122"/>
      <c r="Q219" s="122"/>
      <c r="R219" s="122"/>
      <c r="S219" s="122"/>
      <c r="T219" s="122"/>
      <c r="U219" s="122"/>
      <c r="V219" s="122"/>
      <c r="W219" s="122"/>
      <c r="X219" s="722"/>
      <c r="Y219" s="722"/>
      <c r="Z219" s="722"/>
      <c r="AA219" s="722"/>
      <c r="AB219" s="722"/>
      <c r="AC219" s="722"/>
      <c r="AD219" s="722"/>
      <c r="AE219" s="722"/>
      <c r="AF219" s="722"/>
      <c r="AG219" s="722"/>
      <c r="AH219" s="722"/>
      <c r="AI219" s="722"/>
      <c r="AJ219" s="722"/>
    </row>
    <row r="220" spans="1:83" s="800" customFormat="1" ht="22.5">
      <c r="A220" s="1213">
        <v>1</v>
      </c>
      <c r="B220" s="884"/>
      <c r="C220" s="884"/>
      <c r="D220" s="884"/>
      <c r="E220" s="885"/>
      <c r="F220" s="886"/>
      <c r="G220" s="886"/>
      <c r="H220" s="886"/>
      <c r="I220" s="887"/>
      <c r="J220" s="882"/>
      <c r="K220" s="889"/>
      <c r="L220" s="782">
        <f>mergeValue(A220)</f>
        <v>1</v>
      </c>
      <c r="M220" s="642" t="s">
        <v>20</v>
      </c>
      <c r="N220" s="647"/>
      <c r="O220" s="1249"/>
      <c r="P220" s="1250"/>
      <c r="Q220" s="1250"/>
      <c r="R220" s="1250"/>
      <c r="S220" s="1250"/>
      <c r="T220" s="1250"/>
      <c r="U220" s="1250"/>
      <c r="V220" s="1251"/>
      <c r="W220" s="631" t="s">
        <v>476</v>
      </c>
      <c r="X220" s="809"/>
      <c r="Y220" s="830"/>
      <c r="Z220" s="830" t="str">
        <f t="shared" ref="Z220:Z233" si="3">IF(M220="","",M220 )</f>
        <v>Наименование тарифа</v>
      </c>
      <c r="AA220" s="830"/>
      <c r="AB220" s="830"/>
      <c r="AC220" s="830"/>
      <c r="AD220" s="809"/>
      <c r="AE220" s="809"/>
      <c r="AF220" s="809"/>
      <c r="AG220" s="809"/>
      <c r="AH220" s="809"/>
      <c r="AI220" s="809"/>
      <c r="AJ220" s="809"/>
    </row>
    <row r="221" spans="1:83" s="800" customFormat="1" ht="22.5">
      <c r="A221" s="1213"/>
      <c r="B221" s="1213">
        <v>1</v>
      </c>
      <c r="C221" s="884"/>
      <c r="D221" s="884"/>
      <c r="E221" s="886"/>
      <c r="F221" s="886"/>
      <c r="G221" s="886"/>
      <c r="H221" s="886"/>
      <c r="I221" s="881"/>
      <c r="J221" s="880"/>
      <c r="K221" s="883"/>
      <c r="L221" s="782" t="str">
        <f>mergeValue(A221) &amp;"."&amp; mergeValue(B221)</f>
        <v>1.1</v>
      </c>
      <c r="M221" s="693" t="s">
        <v>16</v>
      </c>
      <c r="N221" s="647"/>
      <c r="O221" s="1249"/>
      <c r="P221" s="1250"/>
      <c r="Q221" s="1250"/>
      <c r="R221" s="1250"/>
      <c r="S221" s="1250"/>
      <c r="T221" s="1250"/>
      <c r="U221" s="1250"/>
      <c r="V221" s="1251"/>
      <c r="W221" s="631" t="s">
        <v>477</v>
      </c>
      <c r="X221" s="809"/>
      <c r="Y221" s="830"/>
      <c r="Z221" s="830" t="str">
        <f t="shared" si="3"/>
        <v>Территория действия тарифа</v>
      </c>
      <c r="AA221" s="830"/>
      <c r="AB221" s="830"/>
      <c r="AC221" s="830"/>
      <c r="AD221" s="809"/>
      <c r="AE221" s="809"/>
      <c r="AF221" s="809"/>
      <c r="AG221" s="809"/>
      <c r="AH221" s="809"/>
      <c r="AI221" s="809"/>
      <c r="AJ221" s="809"/>
    </row>
    <row r="222" spans="1:83" s="800" customFormat="1" ht="22.5">
      <c r="A222" s="1213"/>
      <c r="B222" s="1213"/>
      <c r="C222" s="1213">
        <v>1</v>
      </c>
      <c r="D222" s="884"/>
      <c r="E222" s="886"/>
      <c r="F222" s="886"/>
      <c r="G222" s="886"/>
      <c r="H222" s="886"/>
      <c r="I222" s="888"/>
      <c r="J222" s="880"/>
      <c r="K222" s="883"/>
      <c r="L222" s="782" t="str">
        <f>mergeValue(A222) &amp;"."&amp; mergeValue(B222)&amp;"."&amp; mergeValue(C222)</f>
        <v>1.1.1</v>
      </c>
      <c r="M222" s="694" t="s">
        <v>7</v>
      </c>
      <c r="N222" s="647"/>
      <c r="O222" s="1249"/>
      <c r="P222" s="1250"/>
      <c r="Q222" s="1250"/>
      <c r="R222" s="1250"/>
      <c r="S222" s="1250"/>
      <c r="T222" s="1250"/>
      <c r="U222" s="1250"/>
      <c r="V222" s="1251"/>
      <c r="W222" s="631" t="s">
        <v>634</v>
      </c>
      <c r="X222" s="809"/>
      <c r="Y222" s="830"/>
      <c r="Z222" s="830" t="str">
        <f t="shared" si="3"/>
        <v xml:space="preserve">Наименование системы теплоснабжения </v>
      </c>
      <c r="AA222" s="830"/>
      <c r="AB222" s="830"/>
      <c r="AC222" s="830"/>
      <c r="AD222" s="809"/>
      <c r="AE222" s="809"/>
      <c r="AF222" s="809"/>
      <c r="AG222" s="809"/>
      <c r="AH222" s="809"/>
      <c r="AI222" s="809"/>
      <c r="AJ222" s="809"/>
    </row>
    <row r="223" spans="1:83" s="800" customFormat="1" ht="22.5">
      <c r="A223" s="1213"/>
      <c r="B223" s="1213"/>
      <c r="C223" s="1213"/>
      <c r="D223" s="1213">
        <v>1</v>
      </c>
      <c r="E223" s="886"/>
      <c r="F223" s="886"/>
      <c r="G223" s="886"/>
      <c r="H223" s="886"/>
      <c r="I223" s="888"/>
      <c r="J223" s="880"/>
      <c r="K223" s="883"/>
      <c r="L223" s="782" t="str">
        <f>mergeValue(A223) &amp;"."&amp; mergeValue(B223)&amp;"."&amp; mergeValue(C223)&amp;"."&amp; mergeValue(D223)</f>
        <v>1.1.1.1</v>
      </c>
      <c r="M223" s="695" t="s">
        <v>22</v>
      </c>
      <c r="N223" s="647"/>
      <c r="O223" s="1249"/>
      <c r="P223" s="1250"/>
      <c r="Q223" s="1250"/>
      <c r="R223" s="1250"/>
      <c r="S223" s="1250"/>
      <c r="T223" s="1250"/>
      <c r="U223" s="1250"/>
      <c r="V223" s="1251"/>
      <c r="W223" s="631" t="s">
        <v>635</v>
      </c>
      <c r="X223" s="809"/>
      <c r="Y223" s="830"/>
      <c r="Z223" s="830" t="str">
        <f t="shared" si="3"/>
        <v xml:space="preserve">Источник тепловой энергии  </v>
      </c>
      <c r="AA223" s="830"/>
      <c r="AB223" s="830"/>
      <c r="AC223" s="830"/>
      <c r="AD223" s="809"/>
      <c r="AE223" s="809"/>
      <c r="AF223" s="809"/>
      <c r="AG223" s="809"/>
      <c r="AH223" s="809"/>
      <c r="AI223" s="809"/>
      <c r="AJ223" s="809"/>
    </row>
    <row r="224" spans="1:83" s="800" customFormat="1" ht="101.25">
      <c r="A224" s="1213"/>
      <c r="B224" s="1213"/>
      <c r="C224" s="1213"/>
      <c r="D224" s="1213"/>
      <c r="E224" s="1213">
        <v>1</v>
      </c>
      <c r="F224" s="886"/>
      <c r="G224" s="886"/>
      <c r="H224" s="884">
        <v>1</v>
      </c>
      <c r="I224" s="1213">
        <v>1</v>
      </c>
      <c r="J224" s="886"/>
      <c r="K224" s="891"/>
      <c r="L224" s="782" t="str">
        <f>mergeValue(A224) &amp;"."&amp; mergeValue(B224)&amp;"."&amp; mergeValue(C224)&amp;"."&amp; mergeValue(D224)&amp;"."&amp; mergeValue(E224)</f>
        <v>1.1.1.1.1</v>
      </c>
      <c r="M224" s="555" t="s">
        <v>9</v>
      </c>
      <c r="N224" s="647"/>
      <c r="O224" s="1216"/>
      <c r="P224" s="1217"/>
      <c r="Q224" s="1217"/>
      <c r="R224" s="1217"/>
      <c r="S224" s="1217"/>
      <c r="T224" s="1217"/>
      <c r="U224" s="1217"/>
      <c r="V224" s="1218"/>
      <c r="W224" s="631" t="s">
        <v>639</v>
      </c>
      <c r="X224" s="809"/>
      <c r="Y224" s="830"/>
      <c r="Z224" s="830" t="str">
        <f t="shared" si="3"/>
        <v>Схема подключения теплопотребляющей установки к коллектору источника тепловой энергии</v>
      </c>
      <c r="AA224" s="830"/>
      <c r="AB224" s="830"/>
      <c r="AC224" s="830"/>
      <c r="AD224" s="809"/>
      <c r="AE224" s="809"/>
      <c r="AF224" s="809"/>
      <c r="AG224" s="809"/>
      <c r="AH224" s="809"/>
      <c r="AI224" s="809"/>
      <c r="AJ224" s="809"/>
    </row>
    <row r="225" spans="1:43" s="800" customFormat="1" ht="90">
      <c r="A225" s="1213"/>
      <c r="B225" s="1213"/>
      <c r="C225" s="1213"/>
      <c r="D225" s="1213"/>
      <c r="E225" s="1213"/>
      <c r="F225" s="1213">
        <v>1</v>
      </c>
      <c r="G225" s="884"/>
      <c r="H225" s="884"/>
      <c r="I225" s="1213"/>
      <c r="J225" s="1213">
        <v>1</v>
      </c>
      <c r="K225" s="892"/>
      <c r="L225" s="782" t="str">
        <f>mergeValue(A225) &amp;"."&amp; mergeValue(B225)&amp;"."&amp; mergeValue(C225)&amp;"."&amp; mergeValue(D225)&amp;"."&amp; mergeValue(E225)&amp;"."&amp; mergeValue(F225)</f>
        <v>1.1.1.1.1.1</v>
      </c>
      <c r="M225" s="556" t="s">
        <v>10</v>
      </c>
      <c r="N225" s="647"/>
      <c r="O225" s="1216"/>
      <c r="P225" s="1217"/>
      <c r="Q225" s="1217"/>
      <c r="R225" s="1217"/>
      <c r="S225" s="1217"/>
      <c r="T225" s="1217"/>
      <c r="U225" s="1217"/>
      <c r="V225" s="1218"/>
      <c r="W225" s="631" t="s">
        <v>637</v>
      </c>
      <c r="X225" s="809"/>
      <c r="Y225" s="830"/>
      <c r="Z225" s="830" t="str">
        <f t="shared" si="3"/>
        <v>Группа потребителей</v>
      </c>
      <c r="AA225" s="830"/>
      <c r="AB225" s="830"/>
      <c r="AC225" s="830"/>
      <c r="AD225" s="809"/>
      <c r="AE225" s="809"/>
      <c r="AF225" s="809"/>
      <c r="AG225" s="809"/>
      <c r="AH225" s="809"/>
      <c r="AI225" s="809"/>
      <c r="AJ225" s="809"/>
    </row>
    <row r="226" spans="1:43" s="800" customFormat="1" ht="195.75" customHeight="1">
      <c r="A226" s="1213"/>
      <c r="B226" s="1213"/>
      <c r="C226" s="1213"/>
      <c r="D226" s="1213"/>
      <c r="E226" s="1213"/>
      <c r="F226" s="1213"/>
      <c r="G226" s="884">
        <v>1</v>
      </c>
      <c r="H226" s="884"/>
      <c r="I226" s="1213"/>
      <c r="J226" s="1213"/>
      <c r="K226" s="892">
        <v>1</v>
      </c>
      <c r="L226" s="782" t="str">
        <f>mergeValue(A226) &amp;"."&amp; mergeValue(B226)&amp;"."&amp; mergeValue(C226)&amp;"."&amp; mergeValue(D226)&amp;"."&amp; mergeValue(E226)&amp;"."&amp; mergeValue(F226)&amp;"."&amp; mergeValue(G226)</f>
        <v>1.1.1.1.1.1.1</v>
      </c>
      <c r="M226" s="1070"/>
      <c r="N226" s="647"/>
      <c r="O226" s="764"/>
      <c r="P226" s="764"/>
      <c r="Q226" s="764"/>
      <c r="R226" s="1219"/>
      <c r="S226" s="1220" t="s">
        <v>84</v>
      </c>
      <c r="T226" s="1219"/>
      <c r="U226" s="1220" t="s">
        <v>84</v>
      </c>
      <c r="V226" s="764"/>
      <c r="W226" s="1212" t="s">
        <v>656</v>
      </c>
      <c r="X226" s="809" t="str">
        <f>strCheckDate(O227:V227)</f>
        <v/>
      </c>
      <c r="Y226" s="830"/>
      <c r="Z226" s="830" t="str">
        <f t="shared" si="3"/>
        <v/>
      </c>
      <c r="AA226" s="830"/>
      <c r="AB226" s="830"/>
      <c r="AC226" s="830"/>
      <c r="AD226" s="809"/>
      <c r="AE226" s="809"/>
      <c r="AF226" s="809"/>
      <c r="AG226" s="809"/>
      <c r="AH226" s="809"/>
      <c r="AI226" s="809"/>
      <c r="AJ226" s="809"/>
    </row>
    <row r="227" spans="1:43" s="800" customFormat="1" ht="14.25" hidden="1" customHeight="1">
      <c r="A227" s="1213"/>
      <c r="B227" s="1213"/>
      <c r="C227" s="1213"/>
      <c r="D227" s="1213"/>
      <c r="E227" s="1213"/>
      <c r="F227" s="1213"/>
      <c r="G227" s="884"/>
      <c r="H227" s="884"/>
      <c r="I227" s="1213"/>
      <c r="J227" s="1213"/>
      <c r="K227" s="892"/>
      <c r="L227" s="801"/>
      <c r="M227" s="647"/>
      <c r="N227" s="647"/>
      <c r="O227" s="764"/>
      <c r="P227" s="764"/>
      <c r="Q227" s="770" t="str">
        <f>R226 &amp; "-" &amp; T226</f>
        <v>-</v>
      </c>
      <c r="R227" s="1219"/>
      <c r="S227" s="1220"/>
      <c r="T227" s="1219"/>
      <c r="U227" s="1220"/>
      <c r="V227" s="764"/>
      <c r="W227" s="1212"/>
      <c r="X227" s="809"/>
      <c r="Y227" s="830"/>
      <c r="Z227" s="830" t="str">
        <f t="shared" si="3"/>
        <v/>
      </c>
      <c r="AA227" s="830"/>
      <c r="AB227" s="830"/>
      <c r="AC227" s="830"/>
      <c r="AD227" s="809"/>
      <c r="AE227" s="809"/>
      <c r="AF227" s="809"/>
      <c r="AG227" s="809"/>
      <c r="AH227" s="809"/>
      <c r="AI227" s="809"/>
      <c r="AJ227" s="809"/>
    </row>
    <row r="228" spans="1:43" s="800" customFormat="1" ht="15" customHeight="1">
      <c r="A228" s="1213"/>
      <c r="B228" s="1213"/>
      <c r="C228" s="1213"/>
      <c r="D228" s="1213"/>
      <c r="E228" s="1213"/>
      <c r="F228" s="1213"/>
      <c r="G228" s="886"/>
      <c r="H228" s="884"/>
      <c r="I228" s="1213"/>
      <c r="J228" s="1213"/>
      <c r="K228" s="891"/>
      <c r="L228" s="689"/>
      <c r="M228" s="558" t="s">
        <v>25</v>
      </c>
      <c r="N228" s="766"/>
      <c r="O228" s="766"/>
      <c r="P228" s="766"/>
      <c r="Q228" s="766"/>
      <c r="R228" s="766"/>
      <c r="S228" s="766"/>
      <c r="T228" s="766"/>
      <c r="U228" s="766"/>
      <c r="V228" s="763"/>
      <c r="W228" s="1212"/>
      <c r="X228" s="809"/>
      <c r="Y228" s="830"/>
      <c r="Z228" s="830" t="str">
        <f t="shared" si="3"/>
        <v>Добавить вид теплоносителя (параметры теплоносителя)</v>
      </c>
      <c r="AA228" s="830"/>
      <c r="AB228" s="830"/>
      <c r="AC228" s="830"/>
      <c r="AD228" s="809"/>
      <c r="AE228" s="809"/>
      <c r="AF228" s="809"/>
      <c r="AG228" s="809"/>
      <c r="AH228" s="809"/>
      <c r="AI228" s="809"/>
      <c r="AJ228" s="809"/>
    </row>
    <row r="229" spans="1:43" s="800" customFormat="1" ht="15" customHeight="1">
      <c r="A229" s="1213"/>
      <c r="B229" s="1213"/>
      <c r="C229" s="1213"/>
      <c r="D229" s="1213"/>
      <c r="E229" s="1213"/>
      <c r="F229" s="886"/>
      <c r="G229" s="886"/>
      <c r="H229" s="884"/>
      <c r="I229" s="1213"/>
      <c r="J229" s="886"/>
      <c r="K229" s="891"/>
      <c r="L229" s="689"/>
      <c r="M229" s="557" t="s">
        <v>11</v>
      </c>
      <c r="N229" s="766"/>
      <c r="O229" s="766"/>
      <c r="P229" s="766"/>
      <c r="Q229" s="766"/>
      <c r="R229" s="766"/>
      <c r="S229" s="766"/>
      <c r="T229" s="766"/>
      <c r="U229" s="765"/>
      <c r="V229" s="766"/>
      <c r="W229" s="666"/>
      <c r="X229" s="809"/>
      <c r="Y229" s="830"/>
      <c r="Z229" s="830" t="str">
        <f t="shared" si="3"/>
        <v>Добавить группу потребителей</v>
      </c>
      <c r="AA229" s="830"/>
      <c r="AB229" s="830"/>
      <c r="AC229" s="830"/>
      <c r="AD229" s="809"/>
      <c r="AE229" s="809"/>
      <c r="AF229" s="809"/>
      <c r="AG229" s="809"/>
      <c r="AH229" s="809"/>
      <c r="AI229" s="809"/>
      <c r="AJ229" s="809"/>
    </row>
    <row r="230" spans="1:43" s="800" customFormat="1" ht="15" customHeight="1">
      <c r="A230" s="1213"/>
      <c r="B230" s="1213"/>
      <c r="C230" s="1213"/>
      <c r="D230" s="1213"/>
      <c r="E230" s="890"/>
      <c r="F230" s="886"/>
      <c r="G230" s="886"/>
      <c r="H230" s="886"/>
      <c r="I230" s="882"/>
      <c r="J230" s="879"/>
      <c r="K230" s="889"/>
      <c r="L230" s="689"/>
      <c r="M230" s="761" t="s">
        <v>12</v>
      </c>
      <c r="N230" s="766"/>
      <c r="O230" s="766"/>
      <c r="P230" s="766"/>
      <c r="Q230" s="766"/>
      <c r="R230" s="766"/>
      <c r="S230" s="766"/>
      <c r="T230" s="766"/>
      <c r="U230" s="765"/>
      <c r="V230" s="766"/>
      <c r="W230" s="666"/>
      <c r="X230" s="809"/>
      <c r="Y230" s="830"/>
      <c r="Z230" s="830" t="str">
        <f t="shared" si="3"/>
        <v>Добавить схему подключения</v>
      </c>
      <c r="AA230" s="830"/>
      <c r="AB230" s="830"/>
      <c r="AC230" s="830"/>
      <c r="AD230" s="809"/>
      <c r="AE230" s="809"/>
      <c r="AF230" s="809"/>
      <c r="AG230" s="809"/>
      <c r="AH230" s="809"/>
      <c r="AI230" s="809"/>
      <c r="AJ230" s="809"/>
    </row>
    <row r="231" spans="1:43" s="800" customFormat="1" ht="15" customHeight="1">
      <c r="A231" s="1213"/>
      <c r="B231" s="1213"/>
      <c r="C231" s="1213"/>
      <c r="D231" s="890"/>
      <c r="E231" s="890"/>
      <c r="F231" s="886"/>
      <c r="G231" s="886"/>
      <c r="H231" s="886"/>
      <c r="I231" s="882"/>
      <c r="J231" s="879"/>
      <c r="K231" s="889"/>
      <c r="L231" s="689"/>
      <c r="M231" s="760" t="s">
        <v>17</v>
      </c>
      <c r="N231" s="766"/>
      <c r="O231" s="766"/>
      <c r="P231" s="766"/>
      <c r="Q231" s="766"/>
      <c r="R231" s="766"/>
      <c r="S231" s="766"/>
      <c r="T231" s="766"/>
      <c r="U231" s="765"/>
      <c r="V231" s="766"/>
      <c r="W231" s="666"/>
      <c r="X231" s="809"/>
      <c r="Y231" s="830"/>
      <c r="Z231" s="830" t="str">
        <f t="shared" si="3"/>
        <v>Добавить источник тепловой энергии</v>
      </c>
      <c r="AA231" s="830"/>
      <c r="AB231" s="830"/>
      <c r="AC231" s="830"/>
      <c r="AD231" s="809"/>
      <c r="AE231" s="809"/>
      <c r="AF231" s="809"/>
      <c r="AG231" s="809"/>
      <c r="AH231" s="809"/>
      <c r="AI231" s="809"/>
      <c r="AJ231" s="809"/>
    </row>
    <row r="232" spans="1:43" s="800" customFormat="1" ht="15" customHeight="1">
      <c r="A232" s="1213"/>
      <c r="B232" s="1213"/>
      <c r="C232" s="890"/>
      <c r="D232" s="890"/>
      <c r="E232" s="890"/>
      <c r="F232" s="890"/>
      <c r="G232" s="895"/>
      <c r="H232" s="882"/>
      <c r="I232" s="893"/>
      <c r="J232" s="879"/>
      <c r="K232" s="894"/>
      <c r="L232" s="689"/>
      <c r="M232" s="759" t="s">
        <v>18</v>
      </c>
      <c r="N232" s="766"/>
      <c r="O232" s="766"/>
      <c r="P232" s="766"/>
      <c r="Q232" s="766"/>
      <c r="R232" s="766"/>
      <c r="S232" s="766"/>
      <c r="T232" s="766"/>
      <c r="U232" s="765"/>
      <c r="V232" s="766"/>
      <c r="W232" s="666"/>
      <c r="X232" s="809"/>
      <c r="Y232" s="830"/>
      <c r="Z232" s="830" t="str">
        <f t="shared" si="3"/>
        <v>Добавить наименование системы теплоснабжения</v>
      </c>
      <c r="AA232" s="830"/>
      <c r="AB232" s="830"/>
      <c r="AC232" s="830"/>
      <c r="AD232" s="809"/>
      <c r="AE232" s="809"/>
      <c r="AF232" s="809"/>
      <c r="AG232" s="809"/>
      <c r="AH232" s="809"/>
      <c r="AI232" s="809"/>
      <c r="AJ232" s="809"/>
    </row>
    <row r="233" spans="1:43" s="800" customFormat="1" ht="15" customHeight="1">
      <c r="A233" s="1213"/>
      <c r="B233" s="890"/>
      <c r="C233" s="890"/>
      <c r="D233" s="890"/>
      <c r="E233" s="890"/>
      <c r="F233" s="890"/>
      <c r="G233" s="895"/>
      <c r="H233" s="882"/>
      <c r="I233" s="882"/>
      <c r="J233" s="879"/>
      <c r="K233" s="889"/>
      <c r="L233" s="689"/>
      <c r="M233" s="734" t="s">
        <v>19</v>
      </c>
      <c r="N233" s="766"/>
      <c r="O233" s="766"/>
      <c r="P233" s="766"/>
      <c r="Q233" s="766"/>
      <c r="R233" s="766"/>
      <c r="S233" s="766"/>
      <c r="T233" s="766"/>
      <c r="U233" s="765"/>
      <c r="V233" s="766"/>
      <c r="W233" s="666"/>
      <c r="X233" s="809"/>
      <c r="Y233" s="830"/>
      <c r="Z233" s="830" t="str">
        <f t="shared" si="3"/>
        <v>Добавить территорию действия тарифа</v>
      </c>
      <c r="AA233" s="830"/>
      <c r="AB233" s="830"/>
      <c r="AC233" s="830"/>
      <c r="AD233" s="809"/>
      <c r="AE233" s="809"/>
      <c r="AF233" s="809"/>
      <c r="AG233" s="809"/>
      <c r="AH233" s="809"/>
      <c r="AI233" s="809"/>
      <c r="AJ233" s="809"/>
    </row>
    <row r="234" spans="1:43" s="743" customFormat="1" ht="15" customHeight="1">
      <c r="A234" s="878"/>
      <c r="B234" s="878"/>
      <c r="C234" s="878"/>
      <c r="D234" s="878"/>
      <c r="E234" s="878"/>
      <c r="F234" s="878"/>
      <c r="G234" s="878"/>
      <c r="H234" s="878"/>
      <c r="I234" s="878"/>
      <c r="J234" s="878"/>
      <c r="K234" s="878"/>
      <c r="L234" s="493"/>
      <c r="M234" s="737" t="s">
        <v>309</v>
      </c>
      <c r="N234" s="766"/>
      <c r="O234" s="766"/>
      <c r="P234" s="766"/>
      <c r="Q234" s="766"/>
      <c r="R234" s="766"/>
      <c r="S234" s="766"/>
      <c r="T234" s="766"/>
      <c r="U234" s="765"/>
      <c r="V234" s="766"/>
      <c r="W234" s="766"/>
      <c r="X234" s="766"/>
      <c r="Y234" s="766"/>
      <c r="Z234" s="766"/>
      <c r="AA234" s="766"/>
      <c r="AB234" s="765"/>
      <c r="AC234" s="766"/>
      <c r="AD234" s="666"/>
      <c r="AE234" s="722"/>
      <c r="AF234" s="722"/>
      <c r="AG234" s="722"/>
      <c r="AH234" s="722"/>
    </row>
    <row r="235" spans="1:43" s="990" customFormat="1" ht="18.75" customHeight="1">
      <c r="X235" s="1011"/>
      <c r="Y235" s="1011"/>
      <c r="Z235" s="1011"/>
      <c r="AA235" s="1011"/>
      <c r="AB235" s="1011"/>
      <c r="AC235" s="1011"/>
      <c r="AD235" s="1011"/>
      <c r="AE235" s="1011"/>
      <c r="AF235" s="1011"/>
      <c r="AG235" s="1011"/>
      <c r="AH235" s="1011"/>
      <c r="AI235" s="1011"/>
      <c r="AJ235" s="1011"/>
    </row>
    <row r="236" spans="1:43" s="35" customFormat="1" ht="17.100000000000001" customHeight="1">
      <c r="G236" s="35" t="s">
        <v>13</v>
      </c>
      <c r="I236" s="35" t="s">
        <v>212</v>
      </c>
      <c r="V236" s="158"/>
      <c r="X236" s="216"/>
      <c r="Y236" s="216"/>
      <c r="Z236" s="216"/>
      <c r="AA236" s="216"/>
      <c r="AB236" s="216"/>
      <c r="AC236" s="216"/>
      <c r="AD236" s="216"/>
      <c r="AE236" s="216"/>
      <c r="AF236" s="216"/>
      <c r="AG236" s="216"/>
      <c r="AH236" s="216"/>
      <c r="AI236" s="216"/>
      <c r="AJ236" s="216"/>
    </row>
    <row r="237" spans="1:43" s="990" customFormat="1" ht="17.100000000000001" customHeight="1">
      <c r="L237" s="122"/>
      <c r="M237" s="122"/>
      <c r="N237" s="122"/>
      <c r="O237" s="122"/>
      <c r="P237" s="122"/>
      <c r="Q237" s="122"/>
      <c r="R237" s="122"/>
      <c r="S237" s="122"/>
      <c r="T237" s="122"/>
      <c r="U237" s="122"/>
      <c r="V237" s="122"/>
      <c r="W237" s="122"/>
      <c r="X237" s="1011"/>
      <c r="Y237" s="1011"/>
      <c r="Z237" s="1011"/>
      <c r="AA237" s="1011"/>
      <c r="AB237" s="1011"/>
      <c r="AC237" s="1011"/>
      <c r="AD237" s="1011"/>
      <c r="AE237" s="1011"/>
      <c r="AF237" s="1011"/>
      <c r="AG237" s="1011"/>
      <c r="AH237" s="1011"/>
      <c r="AI237" s="1011"/>
      <c r="AJ237" s="1011"/>
    </row>
    <row r="238" spans="1:43" s="991" customFormat="1" ht="22.5">
      <c r="A238" s="1213">
        <v>1</v>
      </c>
      <c r="B238" s="1016"/>
      <c r="C238" s="1016"/>
      <c r="D238" s="1016"/>
      <c r="E238" s="982"/>
      <c r="F238" s="1027"/>
      <c r="G238" s="1027"/>
      <c r="H238" s="1027"/>
      <c r="I238" s="984"/>
      <c r="J238" s="980"/>
      <c r="K238" s="964"/>
      <c r="L238" s="1031">
        <f>mergeValue(A238)</f>
        <v>1</v>
      </c>
      <c r="M238" s="642" t="s">
        <v>20</v>
      </c>
      <c r="N238" s="647"/>
      <c r="O238" s="1249"/>
      <c r="P238" s="1250"/>
      <c r="Q238" s="1250"/>
      <c r="R238" s="1250"/>
      <c r="S238" s="1250"/>
      <c r="T238" s="1250"/>
      <c r="U238" s="1250"/>
      <c r="V238" s="1250"/>
      <c r="W238" s="1250"/>
      <c r="X238" s="1250"/>
      <c r="Y238" s="1250"/>
      <c r="Z238" s="1250"/>
      <c r="AA238" s="1250"/>
      <c r="AB238" s="1250"/>
      <c r="AC238" s="1251"/>
      <c r="AD238" s="631" t="s">
        <v>476</v>
      </c>
      <c r="AE238" s="1009"/>
      <c r="AF238" s="830"/>
      <c r="AG238" s="830" t="str">
        <f t="shared" ref="AG238:AG251" si="4">IF(M238="","",M238 )</f>
        <v>Наименование тарифа</v>
      </c>
      <c r="AH238" s="830"/>
      <c r="AI238" s="830"/>
      <c r="AJ238" s="830"/>
      <c r="AK238" s="1009"/>
      <c r="AL238" s="1009"/>
      <c r="AM238" s="1009"/>
      <c r="AN238" s="1009"/>
      <c r="AO238" s="1009"/>
      <c r="AP238" s="1009"/>
      <c r="AQ238" s="1009"/>
    </row>
    <row r="239" spans="1:43" s="991" customFormat="1" ht="22.5">
      <c r="A239" s="1213"/>
      <c r="B239" s="1213">
        <v>1</v>
      </c>
      <c r="C239" s="1016"/>
      <c r="D239" s="1016"/>
      <c r="E239" s="1027"/>
      <c r="F239" s="1027"/>
      <c r="G239" s="1027"/>
      <c r="H239" s="1027"/>
      <c r="I239" s="1022"/>
      <c r="J239" s="955"/>
      <c r="K239" s="958"/>
      <c r="L239" s="1031" t="str">
        <f>mergeValue(A239) &amp;"."&amp; mergeValue(B239)</f>
        <v>1.1</v>
      </c>
      <c r="M239" s="693" t="s">
        <v>16</v>
      </c>
      <c r="N239" s="647"/>
      <c r="O239" s="1249"/>
      <c r="P239" s="1250"/>
      <c r="Q239" s="1250"/>
      <c r="R239" s="1250"/>
      <c r="S239" s="1250"/>
      <c r="T239" s="1250"/>
      <c r="U239" s="1250"/>
      <c r="V239" s="1250"/>
      <c r="W239" s="1250"/>
      <c r="X239" s="1250"/>
      <c r="Y239" s="1250"/>
      <c r="Z239" s="1250"/>
      <c r="AA239" s="1250"/>
      <c r="AB239" s="1250"/>
      <c r="AC239" s="1251"/>
      <c r="AD239" s="631" t="s">
        <v>477</v>
      </c>
      <c r="AE239" s="1009"/>
      <c r="AF239" s="830"/>
      <c r="AG239" s="830" t="str">
        <f t="shared" si="4"/>
        <v>Территория действия тарифа</v>
      </c>
      <c r="AH239" s="830"/>
      <c r="AI239" s="830"/>
      <c r="AJ239" s="830"/>
      <c r="AK239" s="1009"/>
      <c r="AL239" s="1009"/>
      <c r="AM239" s="1009"/>
      <c r="AN239" s="1009"/>
      <c r="AO239" s="1009"/>
      <c r="AP239" s="1009"/>
      <c r="AQ239" s="1009"/>
    </row>
    <row r="240" spans="1:43" s="991" customFormat="1" ht="22.5">
      <c r="A240" s="1213"/>
      <c r="B240" s="1213"/>
      <c r="C240" s="1213">
        <v>1</v>
      </c>
      <c r="D240" s="1016"/>
      <c r="E240" s="1027"/>
      <c r="F240" s="1027"/>
      <c r="G240" s="1027"/>
      <c r="H240" s="1027"/>
      <c r="I240" s="963"/>
      <c r="J240" s="955"/>
      <c r="K240" s="958"/>
      <c r="L240" s="1031" t="str">
        <f>mergeValue(A240) &amp;"."&amp; mergeValue(B240)&amp;"."&amp; mergeValue(C240)</f>
        <v>1.1.1</v>
      </c>
      <c r="M240" s="694" t="s">
        <v>7</v>
      </c>
      <c r="N240" s="647"/>
      <c r="O240" s="1249"/>
      <c r="P240" s="1250"/>
      <c r="Q240" s="1250"/>
      <c r="R240" s="1250"/>
      <c r="S240" s="1250"/>
      <c r="T240" s="1250"/>
      <c r="U240" s="1250"/>
      <c r="V240" s="1250"/>
      <c r="W240" s="1250"/>
      <c r="X240" s="1250"/>
      <c r="Y240" s="1250"/>
      <c r="Z240" s="1250"/>
      <c r="AA240" s="1250"/>
      <c r="AB240" s="1250"/>
      <c r="AC240" s="1251"/>
      <c r="AD240" s="631" t="s">
        <v>634</v>
      </c>
      <c r="AE240" s="1009"/>
      <c r="AF240" s="830"/>
      <c r="AG240" s="830" t="str">
        <f t="shared" si="4"/>
        <v xml:space="preserve">Наименование системы теплоснабжения </v>
      </c>
      <c r="AH240" s="830"/>
      <c r="AI240" s="830"/>
      <c r="AJ240" s="830"/>
      <c r="AK240" s="1009"/>
      <c r="AL240" s="1009"/>
      <c r="AM240" s="1009"/>
      <c r="AN240" s="1009"/>
      <c r="AO240" s="1009"/>
      <c r="AP240" s="1009"/>
      <c r="AQ240" s="1009"/>
    </row>
    <row r="241" spans="1:43" s="991" customFormat="1" ht="22.5">
      <c r="A241" s="1213"/>
      <c r="B241" s="1213"/>
      <c r="C241" s="1213"/>
      <c r="D241" s="1213">
        <v>1</v>
      </c>
      <c r="E241" s="1027"/>
      <c r="F241" s="1027"/>
      <c r="G241" s="1027"/>
      <c r="H241" s="1027"/>
      <c r="I241" s="963"/>
      <c r="J241" s="955"/>
      <c r="K241" s="958"/>
      <c r="L241" s="1031" t="str">
        <f>mergeValue(A241) &amp;"."&amp; mergeValue(B241)&amp;"."&amp; mergeValue(C241)&amp;"."&amp; mergeValue(D241)</f>
        <v>1.1.1.1</v>
      </c>
      <c r="M241" s="695" t="s">
        <v>22</v>
      </c>
      <c r="N241" s="647"/>
      <c r="O241" s="1249"/>
      <c r="P241" s="1250"/>
      <c r="Q241" s="1250"/>
      <c r="R241" s="1250"/>
      <c r="S241" s="1250"/>
      <c r="T241" s="1250"/>
      <c r="U241" s="1250"/>
      <c r="V241" s="1250"/>
      <c r="W241" s="1250"/>
      <c r="X241" s="1250"/>
      <c r="Y241" s="1250"/>
      <c r="Z241" s="1250"/>
      <c r="AA241" s="1250"/>
      <c r="AB241" s="1250"/>
      <c r="AC241" s="1251"/>
      <c r="AD241" s="631" t="s">
        <v>635</v>
      </c>
      <c r="AE241" s="1009"/>
      <c r="AF241" s="830"/>
      <c r="AG241" s="830" t="str">
        <f t="shared" si="4"/>
        <v xml:space="preserve">Источник тепловой энергии  </v>
      </c>
      <c r="AH241" s="830"/>
      <c r="AI241" s="830"/>
      <c r="AJ241" s="830"/>
      <c r="AK241" s="1009"/>
      <c r="AL241" s="1009"/>
      <c r="AM241" s="1009"/>
      <c r="AN241" s="1009"/>
      <c r="AO241" s="1009"/>
      <c r="AP241" s="1009"/>
      <c r="AQ241" s="1009"/>
    </row>
    <row r="242" spans="1:43" s="991" customFormat="1" ht="101.25">
      <c r="A242" s="1213"/>
      <c r="B242" s="1213"/>
      <c r="C242" s="1213"/>
      <c r="D242" s="1213"/>
      <c r="E242" s="1213">
        <v>1</v>
      </c>
      <c r="F242" s="1027"/>
      <c r="G242" s="1027"/>
      <c r="H242" s="1016">
        <v>1</v>
      </c>
      <c r="I242" s="1213">
        <v>1</v>
      </c>
      <c r="J242" s="1027"/>
      <c r="K242" s="966"/>
      <c r="L242" s="1031" t="str">
        <f>mergeValue(A242) &amp;"."&amp; mergeValue(B242)&amp;"."&amp; mergeValue(C242)&amp;"."&amp; mergeValue(D242)&amp;"."&amp; mergeValue(E242)</f>
        <v>1.1.1.1.1</v>
      </c>
      <c r="M242" s="555" t="s">
        <v>9</v>
      </c>
      <c r="N242" s="647"/>
      <c r="O242" s="1216"/>
      <c r="P242" s="1217"/>
      <c r="Q242" s="1217"/>
      <c r="R242" s="1217"/>
      <c r="S242" s="1217"/>
      <c r="T242" s="1217"/>
      <c r="U242" s="1217"/>
      <c r="V242" s="1217"/>
      <c r="W242" s="1217"/>
      <c r="X242" s="1217"/>
      <c r="Y242" s="1217"/>
      <c r="Z242" s="1217"/>
      <c r="AA242" s="1217"/>
      <c r="AB242" s="1217"/>
      <c r="AC242" s="1218"/>
      <c r="AD242" s="631" t="s">
        <v>639</v>
      </c>
      <c r="AE242" s="1009"/>
      <c r="AF242" s="830"/>
      <c r="AG242" s="830" t="str">
        <f t="shared" si="4"/>
        <v>Схема подключения теплопотребляющей установки к коллектору источника тепловой энергии</v>
      </c>
      <c r="AH242" s="830"/>
      <c r="AI242" s="830"/>
      <c r="AJ242" s="830"/>
      <c r="AK242" s="1009"/>
      <c r="AL242" s="1009"/>
      <c r="AM242" s="1009"/>
      <c r="AN242" s="1009"/>
      <c r="AO242" s="1009"/>
      <c r="AP242" s="1009"/>
      <c r="AQ242" s="1009"/>
    </row>
    <row r="243" spans="1:43" s="991" customFormat="1" ht="90">
      <c r="A243" s="1213"/>
      <c r="B243" s="1213"/>
      <c r="C243" s="1213"/>
      <c r="D243" s="1213"/>
      <c r="E243" s="1213"/>
      <c r="F243" s="1213">
        <v>1</v>
      </c>
      <c r="G243" s="1016"/>
      <c r="H243" s="1016"/>
      <c r="I243" s="1213"/>
      <c r="J243" s="1213">
        <v>1</v>
      </c>
      <c r="K243" s="967"/>
      <c r="L243" s="1031" t="str">
        <f>mergeValue(A243) &amp;"."&amp; mergeValue(B243)&amp;"."&amp; mergeValue(C243)&amp;"."&amp; mergeValue(D243)&amp;"."&amp; mergeValue(E243)&amp;"."&amp; mergeValue(F243)</f>
        <v>1.1.1.1.1.1</v>
      </c>
      <c r="M243" s="556" t="s">
        <v>10</v>
      </c>
      <c r="N243" s="647"/>
      <c r="O243" s="1216"/>
      <c r="P243" s="1217"/>
      <c r="Q243" s="1217"/>
      <c r="R243" s="1217"/>
      <c r="S243" s="1217"/>
      <c r="T243" s="1217"/>
      <c r="U243" s="1217"/>
      <c r="V243" s="1217"/>
      <c r="W243" s="1217"/>
      <c r="X243" s="1217"/>
      <c r="Y243" s="1217"/>
      <c r="Z243" s="1217"/>
      <c r="AA243" s="1217"/>
      <c r="AB243" s="1217"/>
      <c r="AC243" s="1218"/>
      <c r="AD243" s="631" t="s">
        <v>637</v>
      </c>
      <c r="AE243" s="1009"/>
      <c r="AF243" s="830"/>
      <c r="AG243" s="830" t="str">
        <f t="shared" si="4"/>
        <v>Группа потребителей</v>
      </c>
      <c r="AH243" s="830"/>
      <c r="AI243" s="830"/>
      <c r="AJ243" s="830"/>
      <c r="AK243" s="1009"/>
      <c r="AL243" s="1009"/>
      <c r="AM243" s="1009"/>
      <c r="AN243" s="1009"/>
      <c r="AO243" s="1009"/>
      <c r="AP243" s="1009"/>
      <c r="AQ243" s="1009"/>
    </row>
    <row r="244" spans="1:43" s="991" customFormat="1" ht="189" customHeight="1">
      <c r="A244" s="1213"/>
      <c r="B244" s="1213"/>
      <c r="C244" s="1213"/>
      <c r="D244" s="1213"/>
      <c r="E244" s="1213"/>
      <c r="F244" s="1213"/>
      <c r="G244" s="1016">
        <v>1</v>
      </c>
      <c r="H244" s="1016"/>
      <c r="I244" s="1213"/>
      <c r="J244" s="1213"/>
      <c r="K244" s="967">
        <v>1</v>
      </c>
      <c r="L244" s="1031" t="str">
        <f>mergeValue(A244) &amp;"."&amp; mergeValue(B244)&amp;"."&amp; mergeValue(C244)&amp;"."&amp; mergeValue(D244)&amp;"."&amp; mergeValue(E244)&amp;"."&amp; mergeValue(F244)&amp;"."&amp; mergeValue(G244)</f>
        <v>1.1.1.1.1.1.1</v>
      </c>
      <c r="M244" s="1070"/>
      <c r="N244" s="647"/>
      <c r="O244" s="684"/>
      <c r="P244" s="764"/>
      <c r="Q244" s="1095"/>
      <c r="R244" s="1219"/>
      <c r="S244" s="1220" t="s">
        <v>84</v>
      </c>
      <c r="T244" s="1219"/>
      <c r="U244" s="1220" t="s">
        <v>84</v>
      </c>
      <c r="V244" s="684"/>
      <c r="W244" s="764"/>
      <c r="X244" s="1095"/>
      <c r="Y244" s="1219"/>
      <c r="Z244" s="1220" t="s">
        <v>84</v>
      </c>
      <c r="AA244" s="1219"/>
      <c r="AB244" s="1220" t="s">
        <v>85</v>
      </c>
      <c r="AC244" s="764"/>
      <c r="AD244" s="1230" t="s">
        <v>656</v>
      </c>
      <c r="AE244" s="1009" t="str">
        <f>strCheckDate(O245:AC245)</f>
        <v/>
      </c>
      <c r="AF244" s="830"/>
      <c r="AG244" s="830" t="str">
        <f t="shared" si="4"/>
        <v/>
      </c>
      <c r="AH244" s="830"/>
      <c r="AI244" s="830"/>
      <c r="AJ244" s="830"/>
      <c r="AK244" s="1009"/>
      <c r="AL244" s="1009"/>
      <c r="AM244" s="1009"/>
      <c r="AN244" s="1009"/>
      <c r="AO244" s="1009"/>
      <c r="AP244" s="1009"/>
      <c r="AQ244" s="1009"/>
    </row>
    <row r="245" spans="1:43" s="991" customFormat="1" ht="11.25" hidden="1" customHeight="1">
      <c r="A245" s="1213"/>
      <c r="B245" s="1213"/>
      <c r="C245" s="1213"/>
      <c r="D245" s="1213"/>
      <c r="E245" s="1213"/>
      <c r="F245" s="1213"/>
      <c r="G245" s="1016"/>
      <c r="H245" s="1016"/>
      <c r="I245" s="1213"/>
      <c r="J245" s="1213"/>
      <c r="K245" s="967"/>
      <c r="L245" s="801"/>
      <c r="M245" s="647"/>
      <c r="N245" s="647"/>
      <c r="O245" s="764"/>
      <c r="P245" s="764"/>
      <c r="Q245" s="770" t="str">
        <f>R244 &amp; "-" &amp; T244</f>
        <v>-</v>
      </c>
      <c r="R245" s="1219"/>
      <c r="S245" s="1220"/>
      <c r="T245" s="1219"/>
      <c r="U245" s="1220"/>
      <c r="V245" s="764"/>
      <c r="W245" s="764"/>
      <c r="X245" s="770" t="str">
        <f>Y244 &amp; "-" &amp; AA244</f>
        <v>-</v>
      </c>
      <c r="Y245" s="1219"/>
      <c r="Z245" s="1220"/>
      <c r="AA245" s="1219"/>
      <c r="AB245" s="1220"/>
      <c r="AC245" s="764"/>
      <c r="AD245" s="1231"/>
      <c r="AE245" s="1009"/>
      <c r="AF245" s="830"/>
      <c r="AG245" s="830" t="str">
        <f t="shared" si="4"/>
        <v/>
      </c>
      <c r="AH245" s="830"/>
      <c r="AI245" s="830"/>
      <c r="AJ245" s="830"/>
      <c r="AK245" s="1009"/>
      <c r="AL245" s="1009"/>
      <c r="AM245" s="1009"/>
      <c r="AN245" s="1009"/>
      <c r="AO245" s="1009"/>
      <c r="AP245" s="1009"/>
      <c r="AQ245" s="1009"/>
    </row>
    <row r="246" spans="1:43" s="991" customFormat="1" ht="15" customHeight="1">
      <c r="A246" s="1213"/>
      <c r="B246" s="1213"/>
      <c r="C246" s="1213"/>
      <c r="D246" s="1213"/>
      <c r="E246" s="1213"/>
      <c r="F246" s="1213"/>
      <c r="G246" s="1027"/>
      <c r="H246" s="1016"/>
      <c r="I246" s="1213"/>
      <c r="J246" s="1213"/>
      <c r="K246" s="966"/>
      <c r="L246" s="689"/>
      <c r="M246" s="558" t="s">
        <v>25</v>
      </c>
      <c r="N246" s="1007"/>
      <c r="O246" s="1007"/>
      <c r="P246" s="1007"/>
      <c r="Q246" s="1007"/>
      <c r="R246" s="1007"/>
      <c r="S246" s="1007"/>
      <c r="T246" s="1007"/>
      <c r="U246" s="1007"/>
      <c r="V246" s="1007"/>
      <c r="W246" s="1007"/>
      <c r="X246" s="1007"/>
      <c r="Y246" s="1007"/>
      <c r="Z246" s="1007"/>
      <c r="AA246" s="1007"/>
      <c r="AB246" s="1007"/>
      <c r="AC246" s="763"/>
      <c r="AD246" s="1232"/>
      <c r="AE246" s="1009"/>
      <c r="AF246" s="830"/>
      <c r="AG246" s="830" t="str">
        <f t="shared" si="4"/>
        <v>Добавить вид теплоносителя (параметры теплоносителя)</v>
      </c>
      <c r="AH246" s="830"/>
      <c r="AI246" s="830"/>
      <c r="AJ246" s="830"/>
      <c r="AK246" s="1009"/>
      <c r="AL246" s="1009"/>
      <c r="AM246" s="1009"/>
      <c r="AN246" s="1009"/>
      <c r="AO246" s="1009"/>
      <c r="AP246" s="1009"/>
      <c r="AQ246" s="1009"/>
    </row>
    <row r="247" spans="1:43" s="991" customFormat="1" ht="15" customHeight="1">
      <c r="A247" s="1213"/>
      <c r="B247" s="1213"/>
      <c r="C247" s="1213"/>
      <c r="D247" s="1213"/>
      <c r="E247" s="1213"/>
      <c r="F247" s="1027"/>
      <c r="G247" s="1027"/>
      <c r="H247" s="1016"/>
      <c r="I247" s="1213"/>
      <c r="J247" s="1027"/>
      <c r="K247" s="966"/>
      <c r="L247" s="689"/>
      <c r="M247" s="557" t="s">
        <v>11</v>
      </c>
      <c r="N247" s="1007"/>
      <c r="O247" s="1007"/>
      <c r="P247" s="1007"/>
      <c r="Q247" s="1007"/>
      <c r="R247" s="1007"/>
      <c r="S247" s="1007"/>
      <c r="T247" s="1007"/>
      <c r="U247" s="1006"/>
      <c r="V247" s="1007"/>
      <c r="W247" s="1007"/>
      <c r="X247" s="1007"/>
      <c r="Y247" s="1007"/>
      <c r="Z247" s="1007"/>
      <c r="AA247" s="1007"/>
      <c r="AB247" s="1006"/>
      <c r="AC247" s="1007"/>
      <c r="AD247" s="666"/>
      <c r="AE247" s="1009"/>
      <c r="AF247" s="830"/>
      <c r="AG247" s="830" t="str">
        <f t="shared" si="4"/>
        <v>Добавить группу потребителей</v>
      </c>
      <c r="AH247" s="830"/>
      <c r="AI247" s="830"/>
      <c r="AJ247" s="830"/>
      <c r="AK247" s="1009"/>
      <c r="AL247" s="1009"/>
      <c r="AM247" s="1009"/>
      <c r="AN247" s="1009"/>
      <c r="AO247" s="1009"/>
      <c r="AP247" s="1009"/>
      <c r="AQ247" s="1009"/>
    </row>
    <row r="248" spans="1:43" s="991" customFormat="1" ht="15" customHeight="1">
      <c r="A248" s="1213"/>
      <c r="B248" s="1213"/>
      <c r="C248" s="1213"/>
      <c r="D248" s="1213"/>
      <c r="E248" s="965"/>
      <c r="F248" s="1027"/>
      <c r="G248" s="1027"/>
      <c r="H248" s="1027"/>
      <c r="I248" s="980"/>
      <c r="J248" s="995"/>
      <c r="K248" s="964"/>
      <c r="L248" s="689"/>
      <c r="M248" s="1002" t="s">
        <v>12</v>
      </c>
      <c r="N248" s="1007"/>
      <c r="O248" s="1007"/>
      <c r="P248" s="1007"/>
      <c r="Q248" s="1007"/>
      <c r="R248" s="1007"/>
      <c r="S248" s="1007"/>
      <c r="T248" s="1007"/>
      <c r="U248" s="1006"/>
      <c r="V248" s="1007"/>
      <c r="W248" s="1007"/>
      <c r="X248" s="1007"/>
      <c r="Y248" s="1007"/>
      <c r="Z248" s="1007"/>
      <c r="AA248" s="1007"/>
      <c r="AB248" s="1006"/>
      <c r="AC248" s="1007"/>
      <c r="AD248" s="666"/>
      <c r="AE248" s="1009"/>
      <c r="AF248" s="830"/>
      <c r="AG248" s="830" t="str">
        <f t="shared" si="4"/>
        <v>Добавить схему подключения</v>
      </c>
      <c r="AH248" s="830"/>
      <c r="AI248" s="830"/>
      <c r="AJ248" s="830"/>
      <c r="AK248" s="1009"/>
      <c r="AL248" s="1009"/>
      <c r="AM248" s="1009"/>
      <c r="AN248" s="1009"/>
      <c r="AO248" s="1009"/>
      <c r="AP248" s="1009"/>
      <c r="AQ248" s="1009"/>
    </row>
    <row r="249" spans="1:43" s="991" customFormat="1" ht="15" customHeight="1">
      <c r="A249" s="1213"/>
      <c r="B249" s="1213"/>
      <c r="C249" s="1213"/>
      <c r="D249" s="965"/>
      <c r="E249" s="965"/>
      <c r="F249" s="1027"/>
      <c r="G249" s="1027"/>
      <c r="H249" s="1027"/>
      <c r="I249" s="980"/>
      <c r="J249" s="995"/>
      <c r="K249" s="964"/>
      <c r="L249" s="689"/>
      <c r="M249" s="1001" t="s">
        <v>17</v>
      </c>
      <c r="N249" s="1007"/>
      <c r="O249" s="1007"/>
      <c r="P249" s="1007"/>
      <c r="Q249" s="1007"/>
      <c r="R249" s="1007"/>
      <c r="S249" s="1007"/>
      <c r="T249" s="1007"/>
      <c r="U249" s="1006"/>
      <c r="V249" s="1007"/>
      <c r="W249" s="1007"/>
      <c r="X249" s="1007"/>
      <c r="Y249" s="1007"/>
      <c r="Z249" s="1007"/>
      <c r="AA249" s="1007"/>
      <c r="AB249" s="1006"/>
      <c r="AC249" s="1007"/>
      <c r="AD249" s="666"/>
      <c r="AE249" s="1009"/>
      <c r="AF249" s="830"/>
      <c r="AG249" s="830" t="str">
        <f t="shared" si="4"/>
        <v>Добавить источник тепловой энергии</v>
      </c>
      <c r="AH249" s="830"/>
      <c r="AI249" s="830"/>
      <c r="AJ249" s="830"/>
      <c r="AK249" s="1009"/>
      <c r="AL249" s="1009"/>
      <c r="AM249" s="1009"/>
      <c r="AN249" s="1009"/>
      <c r="AO249" s="1009"/>
      <c r="AP249" s="1009"/>
      <c r="AQ249" s="1009"/>
    </row>
    <row r="250" spans="1:43" s="991" customFormat="1" ht="15" customHeight="1">
      <c r="A250" s="1213"/>
      <c r="B250" s="1213"/>
      <c r="C250" s="965"/>
      <c r="D250" s="965"/>
      <c r="E250" s="965"/>
      <c r="F250" s="965"/>
      <c r="G250" s="970"/>
      <c r="H250" s="980"/>
      <c r="I250" s="968"/>
      <c r="J250" s="995"/>
      <c r="K250" s="969"/>
      <c r="L250" s="689"/>
      <c r="M250" s="1000" t="s">
        <v>18</v>
      </c>
      <c r="N250" s="1007"/>
      <c r="O250" s="1007"/>
      <c r="P250" s="1007"/>
      <c r="Q250" s="1007"/>
      <c r="R250" s="1007"/>
      <c r="S250" s="1007"/>
      <c r="T250" s="1007"/>
      <c r="U250" s="1006"/>
      <c r="V250" s="1007"/>
      <c r="W250" s="1007"/>
      <c r="X250" s="1007"/>
      <c r="Y250" s="1007"/>
      <c r="Z250" s="1007"/>
      <c r="AA250" s="1007"/>
      <c r="AB250" s="1006"/>
      <c r="AC250" s="1007"/>
      <c r="AD250" s="666"/>
      <c r="AE250" s="1009"/>
      <c r="AF250" s="830"/>
      <c r="AG250" s="830" t="str">
        <f t="shared" si="4"/>
        <v>Добавить наименование системы теплоснабжения</v>
      </c>
      <c r="AH250" s="830"/>
      <c r="AI250" s="830"/>
      <c r="AJ250" s="830"/>
      <c r="AK250" s="1009"/>
      <c r="AL250" s="1009"/>
      <c r="AM250" s="1009"/>
      <c r="AN250" s="1009"/>
      <c r="AO250" s="1009"/>
      <c r="AP250" s="1009"/>
      <c r="AQ250" s="1009"/>
    </row>
    <row r="251" spans="1:43" s="991" customFormat="1" ht="15" customHeight="1">
      <c r="A251" s="1213"/>
      <c r="B251" s="965"/>
      <c r="C251" s="965"/>
      <c r="D251" s="965"/>
      <c r="E251" s="965"/>
      <c r="F251" s="965"/>
      <c r="G251" s="970"/>
      <c r="H251" s="980"/>
      <c r="I251" s="980"/>
      <c r="J251" s="995"/>
      <c r="K251" s="964"/>
      <c r="L251" s="689"/>
      <c r="M251" s="734" t="s">
        <v>19</v>
      </c>
      <c r="N251" s="1007"/>
      <c r="O251" s="1007"/>
      <c r="P251" s="1007"/>
      <c r="Q251" s="1007"/>
      <c r="R251" s="1007"/>
      <c r="S251" s="1007"/>
      <c r="T251" s="1007"/>
      <c r="U251" s="1006"/>
      <c r="V251" s="1007"/>
      <c r="W251" s="1007"/>
      <c r="X251" s="1007"/>
      <c r="Y251" s="1007"/>
      <c r="Z251" s="1007"/>
      <c r="AA251" s="1007"/>
      <c r="AB251" s="1006"/>
      <c r="AC251" s="1007"/>
      <c r="AD251" s="666"/>
      <c r="AE251" s="1009"/>
      <c r="AF251" s="830"/>
      <c r="AG251" s="830" t="str">
        <f t="shared" si="4"/>
        <v>Добавить территорию действия тарифа</v>
      </c>
      <c r="AH251" s="830"/>
      <c r="AI251" s="830"/>
      <c r="AJ251" s="830"/>
      <c r="AK251" s="1009"/>
      <c r="AL251" s="1009"/>
      <c r="AM251" s="1009"/>
      <c r="AN251" s="1009"/>
      <c r="AO251" s="1009"/>
      <c r="AP251" s="1009"/>
      <c r="AQ251" s="1009"/>
    </row>
    <row r="252" spans="1:43" s="990" customFormat="1" ht="15" customHeight="1">
      <c r="L252" s="493"/>
      <c r="M252" s="737" t="s">
        <v>309</v>
      </c>
      <c r="N252" s="1007"/>
      <c r="O252" s="1007"/>
      <c r="P252" s="1007"/>
      <c r="Q252" s="1007"/>
      <c r="R252" s="1007"/>
      <c r="S252" s="1007"/>
      <c r="T252" s="1007"/>
      <c r="U252" s="1006"/>
      <c r="V252" s="1007"/>
      <c r="W252" s="666"/>
      <c r="X252" s="1011"/>
      <c r="Y252" s="1011"/>
      <c r="Z252" s="1011"/>
      <c r="AA252" s="1011"/>
      <c r="AB252" s="1011"/>
      <c r="AC252" s="1011"/>
      <c r="AD252" s="1011"/>
      <c r="AE252" s="1011"/>
      <c r="AF252" s="1011"/>
      <c r="AG252" s="1011"/>
      <c r="AH252" s="1011"/>
    </row>
    <row r="253" spans="1:43" s="598" customFormat="1" ht="15" customHeight="1">
      <c r="A253" s="597"/>
      <c r="B253" s="597"/>
      <c r="C253" s="597"/>
      <c r="D253" s="597"/>
      <c r="E253" s="597"/>
      <c r="F253" s="597"/>
      <c r="G253" s="596"/>
      <c r="H253" s="597"/>
      <c r="I253" s="407"/>
      <c r="J253" s="683"/>
      <c r="K253" s="407"/>
      <c r="L253" s="599"/>
      <c r="M253" s="677"/>
      <c r="N253" s="776"/>
      <c r="O253" s="776"/>
      <c r="P253" s="776"/>
      <c r="Q253" s="776"/>
      <c r="R253" s="776"/>
      <c r="S253" s="776"/>
      <c r="T253" s="776"/>
      <c r="U253" s="681"/>
      <c r="V253" s="776"/>
      <c r="W253" s="776"/>
      <c r="X253" s="776"/>
      <c r="Y253" s="776"/>
      <c r="Z253" s="776"/>
      <c r="AA253" s="776"/>
      <c r="AB253" s="681"/>
      <c r="AC253" s="776"/>
      <c r="AD253" s="681"/>
      <c r="AE253" s="597"/>
      <c r="AF253" s="597"/>
      <c r="AG253" s="597"/>
      <c r="AH253" s="597"/>
    </row>
    <row r="254" spans="1:43" s="35" customFormat="1" ht="11.25">
      <c r="A254" s="35" t="s">
        <v>277</v>
      </c>
    </row>
    <row r="255" spans="1:43" ht="11.25"/>
    <row r="256" spans="1:43" s="13" customFormat="1" ht="15" customHeight="1">
      <c r="C256" s="167"/>
      <c r="D256" s="123"/>
      <c r="E256" s="1074"/>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7"/>
      <c r="F292" s="1087"/>
      <c r="G292" s="1087"/>
      <c r="H292" s="1087"/>
      <c r="I292" s="1092"/>
      <c r="J292" s="313"/>
      <c r="K292" s="314"/>
      <c r="M292" s="453" t="str">
        <f>IF(ISERROR(INDEX(kind_of_nameforms,MATCH(E292,kind_of_forms,0),1)),"",INDEX(kind_of_nameforms,MATCH(E292,kind_of_forms,0),1))</f>
        <v/>
      </c>
    </row>
    <row r="295" spans="1:83" s="260"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59"/>
      <c r="V295" s="35"/>
      <c r="W295" s="35"/>
    </row>
    <row r="296" spans="1:83" s="260" customFormat="1" ht="15">
      <c r="D296" s="358"/>
      <c r="E296" s="358"/>
      <c r="F296" s="358"/>
      <c r="G296" s="358"/>
      <c r="H296" s="358"/>
      <c r="I296" s="358"/>
      <c r="J296" s="358"/>
      <c r="K296" s="358"/>
      <c r="L296" s="358"/>
      <c r="U296" s="261"/>
    </row>
    <row r="297" spans="1:83" s="264" customFormat="1" ht="15" customHeight="1">
      <c r="A297" s="89"/>
      <c r="B297" s="186" t="s">
        <v>405</v>
      </c>
      <c r="C297" s="1299"/>
      <c r="D297" s="1161">
        <v>1</v>
      </c>
      <c r="E297" s="1215"/>
      <c r="F297" s="352"/>
      <c r="G297" s="188">
        <v>0</v>
      </c>
      <c r="H297" s="357"/>
      <c r="I297" s="249"/>
      <c r="J297" s="394" t="s">
        <v>519</v>
      </c>
      <c r="K297" s="155"/>
      <c r="L297" s="265"/>
      <c r="M297" s="211">
        <f>mergeValue(H297)</f>
        <v>0</v>
      </c>
      <c r="N297" s="202"/>
      <c r="O297" s="202"/>
      <c r="P297" s="211" t="str">
        <f>IF(ISERROR(MATCH(Q297,MODesc,0)),"n","y")</f>
        <v>n</v>
      </c>
      <c r="Q297" s="202"/>
      <c r="R297" s="211" t="str">
        <f>K297&amp;"("&amp;L297&amp;")"</f>
        <v>()</v>
      </c>
      <c r="S297" s="186"/>
      <c r="T297" s="186"/>
      <c r="U297" s="247"/>
      <c r="V297" s="186"/>
      <c r="W297" s="186"/>
      <c r="X297" s="186"/>
      <c r="Y297" s="263"/>
      <c r="Z297" s="263"/>
      <c r="AA297" s="226"/>
      <c r="AB297" s="226"/>
      <c r="AC297" s="226"/>
      <c r="AD297" s="226"/>
      <c r="AE297" s="226"/>
      <c r="AF297" s="226"/>
      <c r="AG297" s="226"/>
      <c r="AH297" s="226"/>
      <c r="AI297" s="226"/>
      <c r="AJ297" s="226"/>
      <c r="AK297" s="226"/>
      <c r="AL297" s="226"/>
      <c r="AM297" s="226"/>
      <c r="AN297" s="226"/>
      <c r="AO297" s="226"/>
      <c r="AP297" s="226"/>
      <c r="AQ297" s="226"/>
      <c r="AR297" s="226"/>
      <c r="AS297" s="226"/>
      <c r="AT297" s="226"/>
      <c r="AU297" s="226"/>
      <c r="AV297" s="226"/>
      <c r="AW297" s="226"/>
      <c r="AX297" s="226"/>
      <c r="AY297" s="226"/>
      <c r="AZ297" s="226"/>
      <c r="BA297" s="226"/>
      <c r="BB297" s="226"/>
      <c r="BC297" s="226"/>
      <c r="BD297" s="226"/>
      <c r="BE297" s="226"/>
      <c r="BF297" s="226"/>
      <c r="BG297" s="226"/>
      <c r="BH297" s="226"/>
      <c r="BI297" s="226"/>
      <c r="BJ297" s="226"/>
      <c r="BK297" s="226"/>
      <c r="BL297" s="226"/>
      <c r="BM297" s="226"/>
      <c r="BN297" s="226"/>
      <c r="BO297" s="226"/>
      <c r="BP297" s="226"/>
      <c r="BQ297" s="226"/>
      <c r="BR297" s="226"/>
      <c r="BS297" s="226"/>
      <c r="BT297" s="226"/>
      <c r="BU297" s="226"/>
      <c r="BV297" s="263"/>
      <c r="BW297" s="263"/>
      <c r="BX297" s="263"/>
      <c r="BY297" s="263"/>
      <c r="BZ297" s="263"/>
      <c r="CA297" s="263"/>
      <c r="CB297" s="263"/>
      <c r="CC297" s="263"/>
      <c r="CD297" s="263"/>
      <c r="CE297" s="263"/>
    </row>
    <row r="298" spans="1:83" s="264" customFormat="1" ht="15" customHeight="1">
      <c r="A298" s="89"/>
      <c r="B298" s="89"/>
      <c r="C298" s="1299"/>
      <c r="D298" s="1161"/>
      <c r="E298" s="1215"/>
      <c r="F298" s="249"/>
      <c r="G298" s="250"/>
      <c r="H298" s="155" t="s">
        <v>403</v>
      </c>
      <c r="I298" s="250"/>
      <c r="J298" s="250"/>
      <c r="K298" s="266"/>
      <c r="L298" s="265"/>
      <c r="M298" s="202"/>
      <c r="N298" s="202"/>
      <c r="O298" s="202"/>
      <c r="P298" s="202"/>
      <c r="Q298" s="211"/>
      <c r="R298" s="202"/>
      <c r="S298" s="186"/>
      <c r="T298" s="186"/>
      <c r="U298" s="247"/>
      <c r="V298" s="186"/>
      <c r="W298" s="186"/>
      <c r="X298" s="186"/>
      <c r="Y298" s="263"/>
      <c r="Z298" s="263"/>
      <c r="AA298" s="226"/>
      <c r="AB298" s="226"/>
      <c r="AC298" s="226"/>
      <c r="AD298" s="226"/>
      <c r="AE298" s="226"/>
      <c r="AF298" s="226"/>
      <c r="AG298" s="226"/>
      <c r="AH298" s="226"/>
      <c r="AI298" s="226"/>
      <c r="AJ298" s="226"/>
      <c r="AK298" s="226"/>
      <c r="AL298" s="226"/>
      <c r="AM298" s="226"/>
      <c r="AN298" s="226"/>
      <c r="AO298" s="226"/>
      <c r="AP298" s="226"/>
      <c r="AQ298" s="226"/>
      <c r="AR298" s="226"/>
      <c r="AS298" s="226"/>
      <c r="AT298" s="226"/>
      <c r="AU298" s="226"/>
      <c r="AV298" s="226"/>
      <c r="AW298" s="226"/>
      <c r="AX298" s="226"/>
      <c r="AY298" s="226"/>
      <c r="AZ298" s="226"/>
      <c r="BA298" s="226"/>
      <c r="BB298" s="226"/>
      <c r="BC298" s="226"/>
      <c r="BD298" s="226"/>
      <c r="BE298" s="226"/>
      <c r="BF298" s="226"/>
      <c r="BG298" s="226"/>
      <c r="BH298" s="226"/>
      <c r="BI298" s="226"/>
      <c r="BJ298" s="226"/>
      <c r="BK298" s="226"/>
      <c r="BL298" s="226"/>
      <c r="BM298" s="226"/>
      <c r="BN298" s="226"/>
      <c r="BO298" s="226"/>
      <c r="BP298" s="226"/>
      <c r="BQ298" s="226"/>
      <c r="BR298" s="226"/>
      <c r="BS298" s="226"/>
      <c r="BT298" s="226"/>
      <c r="BU298" s="226"/>
      <c r="BV298" s="263"/>
      <c r="BW298" s="263"/>
      <c r="BX298" s="263"/>
      <c r="BY298" s="263"/>
      <c r="BZ298" s="263"/>
      <c r="CA298" s="263"/>
      <c r="CB298" s="263"/>
      <c r="CC298" s="263"/>
      <c r="CD298" s="263"/>
      <c r="CE298" s="263"/>
    </row>
    <row r="299" spans="1:83" s="260" customFormat="1" ht="15">
      <c r="Q299" s="267"/>
      <c r="U299" s="261"/>
    </row>
    <row r="300" spans="1:83" s="260" customFormat="1" ht="15">
      <c r="A300" s="35" t="s">
        <v>406</v>
      </c>
      <c r="B300" s="35"/>
      <c r="C300" s="35"/>
      <c r="D300" s="35"/>
      <c r="E300" s="35"/>
      <c r="F300" s="35"/>
      <c r="G300" s="35"/>
      <c r="H300" s="35"/>
      <c r="I300" s="35"/>
      <c r="J300" s="35"/>
      <c r="K300" s="35"/>
      <c r="L300" s="35"/>
      <c r="M300" s="35"/>
      <c r="N300" s="35"/>
      <c r="O300" s="35"/>
      <c r="P300" s="35"/>
      <c r="Q300" s="268"/>
      <c r="R300" s="35"/>
      <c r="S300" s="35"/>
      <c r="T300" s="35"/>
      <c r="U300" s="259"/>
      <c r="V300" s="35"/>
      <c r="W300" s="35"/>
    </row>
    <row r="301" spans="1:83" s="260" customFormat="1" ht="15">
      <c r="F301" s="358"/>
      <c r="G301" s="358"/>
      <c r="H301" s="358"/>
      <c r="I301" s="358"/>
      <c r="J301" s="358"/>
      <c r="K301" s="358"/>
      <c r="L301" s="358"/>
      <c r="Q301" s="267"/>
      <c r="U301" s="261"/>
    </row>
    <row r="302" spans="1:83" s="264" customFormat="1" ht="15" customHeight="1">
      <c r="A302" s="89"/>
      <c r="B302" s="186" t="s">
        <v>405</v>
      </c>
      <c r="C302" s="1300"/>
      <c r="D302" s="248"/>
      <c r="E302" s="455"/>
      <c r="F302" s="1301"/>
      <c r="G302" s="1161">
        <v>0</v>
      </c>
      <c r="H302" s="1298"/>
      <c r="I302" s="249"/>
      <c r="J302" s="394" t="s">
        <v>519</v>
      </c>
      <c r="K302" s="155"/>
      <c r="L302" s="265"/>
      <c r="M302" s="211">
        <f>mergeValue(H302)</f>
        <v>0</v>
      </c>
      <c r="N302" s="202"/>
      <c r="O302" s="202"/>
      <c r="P302" s="202"/>
      <c r="Q302" s="202"/>
      <c r="R302" s="211" t="str">
        <f>K302&amp;"("&amp;L302&amp;")"</f>
        <v>()</v>
      </c>
      <c r="S302" s="186"/>
      <c r="T302" s="186"/>
      <c r="U302" s="247"/>
      <c r="V302" s="186"/>
      <c r="W302" s="186"/>
      <c r="X302" s="186"/>
      <c r="Y302" s="263"/>
      <c r="Z302" s="263"/>
      <c r="AA302" s="226"/>
      <c r="AB302" s="226"/>
      <c r="AC302" s="226"/>
      <c r="AD302" s="226"/>
      <c r="AE302" s="226"/>
      <c r="AF302" s="226"/>
      <c r="AG302" s="226"/>
      <c r="AH302" s="226"/>
      <c r="AI302" s="226"/>
      <c r="AJ302" s="226"/>
      <c r="AK302" s="226"/>
      <c r="AL302" s="226"/>
      <c r="AM302" s="226"/>
      <c r="AN302" s="226"/>
      <c r="AO302" s="226"/>
      <c r="AP302" s="226"/>
      <c r="AQ302" s="226"/>
      <c r="AR302" s="226"/>
      <c r="AS302" s="226"/>
      <c r="AT302" s="226"/>
      <c r="AU302" s="226"/>
      <c r="AV302" s="226"/>
      <c r="AW302" s="226"/>
      <c r="AX302" s="226"/>
      <c r="AY302" s="226"/>
      <c r="AZ302" s="226"/>
      <c r="BA302" s="226"/>
      <c r="BB302" s="226"/>
      <c r="BC302" s="226"/>
      <c r="BD302" s="226"/>
      <c r="BE302" s="226"/>
      <c r="BF302" s="226"/>
      <c r="BG302" s="226"/>
      <c r="BH302" s="226"/>
      <c r="BI302" s="226"/>
      <c r="BJ302" s="226"/>
      <c r="BK302" s="226"/>
      <c r="BL302" s="226"/>
      <c r="BM302" s="226"/>
      <c r="BN302" s="226"/>
      <c r="BO302" s="226"/>
      <c r="BP302" s="226"/>
      <c r="BQ302" s="226"/>
      <c r="BR302" s="226"/>
      <c r="BS302" s="226"/>
      <c r="BT302" s="226"/>
      <c r="BU302" s="226"/>
      <c r="BV302" s="263"/>
      <c r="BW302" s="263"/>
      <c r="BX302" s="263"/>
      <c r="BY302" s="263"/>
      <c r="BZ302" s="263"/>
      <c r="CA302" s="263"/>
      <c r="CB302" s="263"/>
      <c r="CC302" s="263"/>
      <c r="CD302" s="263"/>
      <c r="CE302" s="263"/>
    </row>
    <row r="303" spans="1:83" s="264" customFormat="1" ht="15" customHeight="1">
      <c r="A303" s="89"/>
      <c r="B303" s="89"/>
      <c r="C303" s="1300"/>
      <c r="D303" s="248"/>
      <c r="E303" s="455"/>
      <c r="F303" s="1301"/>
      <c r="G303" s="1161"/>
      <c r="H303" s="1298"/>
      <c r="I303" s="250"/>
      <c r="J303" s="250"/>
      <c r="K303" s="155" t="s">
        <v>4</v>
      </c>
      <c r="L303" s="265"/>
      <c r="M303" s="202"/>
      <c r="N303" s="202"/>
      <c r="O303" s="202"/>
      <c r="P303" s="202"/>
      <c r="Q303" s="211"/>
      <c r="R303" s="202"/>
      <c r="S303" s="186"/>
      <c r="T303" s="186"/>
      <c r="U303" s="247"/>
      <c r="V303" s="186"/>
      <c r="W303" s="186"/>
      <c r="X303" s="186"/>
      <c r="Y303" s="263"/>
      <c r="Z303" s="263"/>
      <c r="AA303" s="226"/>
      <c r="AB303" s="226"/>
      <c r="AC303" s="226"/>
      <c r="AD303" s="226"/>
      <c r="AE303" s="226"/>
      <c r="AF303" s="226"/>
      <c r="AG303" s="226"/>
      <c r="AH303" s="226"/>
      <c r="AI303" s="226"/>
      <c r="AJ303" s="226"/>
      <c r="AK303" s="226"/>
      <c r="AL303" s="226"/>
      <c r="AM303" s="226"/>
      <c r="AN303" s="226"/>
      <c r="AO303" s="226"/>
      <c r="AP303" s="226"/>
      <c r="AQ303" s="226"/>
      <c r="AR303" s="226"/>
      <c r="AS303" s="226"/>
      <c r="AT303" s="226"/>
      <c r="AU303" s="226"/>
      <c r="AV303" s="226"/>
      <c r="AW303" s="226"/>
      <c r="AX303" s="226"/>
      <c r="AY303" s="226"/>
      <c r="AZ303" s="226"/>
      <c r="BA303" s="226"/>
      <c r="BB303" s="226"/>
      <c r="BC303" s="226"/>
      <c r="BD303" s="226"/>
      <c r="BE303" s="226"/>
      <c r="BF303" s="226"/>
      <c r="BG303" s="226"/>
      <c r="BH303" s="226"/>
      <c r="BI303" s="226"/>
      <c r="BJ303" s="226"/>
      <c r="BK303" s="226"/>
      <c r="BL303" s="226"/>
      <c r="BM303" s="226"/>
      <c r="BN303" s="226"/>
      <c r="BO303" s="226"/>
      <c r="BP303" s="226"/>
      <c r="BQ303" s="226"/>
      <c r="BR303" s="226"/>
      <c r="BS303" s="226"/>
      <c r="BT303" s="226"/>
      <c r="BU303" s="226"/>
      <c r="BV303" s="263"/>
      <c r="BW303" s="263"/>
      <c r="BX303" s="263"/>
      <c r="BY303" s="263"/>
      <c r="BZ303" s="263"/>
      <c r="CA303" s="263"/>
      <c r="CB303" s="263"/>
      <c r="CC303" s="263"/>
      <c r="CD303" s="263"/>
      <c r="CE303" s="263"/>
    </row>
    <row r="304" spans="1:83" s="260" customFormat="1" ht="15">
      <c r="Q304" s="267"/>
      <c r="U304" s="261"/>
    </row>
    <row r="305" spans="1:83" s="260" customFormat="1" ht="15">
      <c r="A305" s="35" t="s">
        <v>407</v>
      </c>
      <c r="B305" s="35"/>
      <c r="C305" s="35"/>
      <c r="D305" s="35"/>
      <c r="E305" s="35"/>
      <c r="F305" s="35"/>
      <c r="G305" s="35"/>
      <c r="H305" s="35"/>
      <c r="I305" s="35"/>
      <c r="J305" s="35"/>
      <c r="K305" s="35"/>
      <c r="L305" s="35"/>
      <c r="M305" s="35"/>
      <c r="N305" s="35"/>
      <c r="O305" s="35"/>
      <c r="P305" s="35"/>
      <c r="Q305" s="268"/>
      <c r="R305" s="35"/>
      <c r="S305" s="35"/>
      <c r="T305" s="35"/>
      <c r="U305" s="259"/>
      <c r="V305" s="35"/>
      <c r="W305" s="35"/>
    </row>
    <row r="306" spans="1:83" s="260" customFormat="1" ht="15">
      <c r="Q306" s="267"/>
      <c r="U306" s="261"/>
    </row>
    <row r="307" spans="1:83" s="264" customFormat="1" ht="15" customHeight="1">
      <c r="A307" s="89"/>
      <c r="B307" s="186" t="s">
        <v>405</v>
      </c>
      <c r="C307" s="398"/>
      <c r="D307" s="260"/>
      <c r="E307" s="456"/>
      <c r="F307" s="260"/>
      <c r="G307" s="260"/>
      <c r="H307" s="260"/>
      <c r="I307" s="220"/>
      <c r="J307" s="188">
        <v>0</v>
      </c>
      <c r="K307" s="397"/>
      <c r="L307" s="246"/>
      <c r="M307" s="211">
        <f>mergeValue(H307)</f>
        <v>0</v>
      </c>
      <c r="N307" s="202"/>
      <c r="O307" s="202"/>
      <c r="P307" s="202"/>
      <c r="Q307" s="202"/>
      <c r="R307" s="211" t="str">
        <f>K307&amp;" ("&amp;L307&amp;")"</f>
        <v xml:space="preserve"> ()</v>
      </c>
      <c r="S307" s="186"/>
      <c r="T307" s="186"/>
      <c r="U307" s="247"/>
      <c r="V307" s="186"/>
      <c r="W307" s="186"/>
      <c r="X307" s="186"/>
      <c r="Y307" s="263"/>
      <c r="Z307" s="263"/>
      <c r="AA307" s="226"/>
      <c r="AB307" s="226"/>
      <c r="AC307" s="226"/>
      <c r="AD307" s="226"/>
      <c r="AE307" s="226"/>
      <c r="AF307" s="226"/>
      <c r="AG307" s="226"/>
      <c r="AH307" s="226"/>
      <c r="AI307" s="226"/>
      <c r="AJ307" s="226"/>
      <c r="AK307" s="226"/>
      <c r="AL307" s="226"/>
      <c r="AM307" s="226"/>
      <c r="AN307" s="226"/>
      <c r="AO307" s="226"/>
      <c r="AP307" s="226"/>
      <c r="AQ307" s="226"/>
      <c r="AR307" s="226"/>
      <c r="AS307" s="226"/>
      <c r="AT307" s="226"/>
      <c r="AU307" s="226"/>
      <c r="AV307" s="226"/>
      <c r="AW307" s="226"/>
      <c r="AX307" s="226"/>
      <c r="AY307" s="226"/>
      <c r="AZ307" s="226"/>
      <c r="BA307" s="226"/>
      <c r="BB307" s="226"/>
      <c r="BC307" s="226"/>
      <c r="BD307" s="226"/>
      <c r="BE307" s="226"/>
      <c r="BF307" s="226"/>
      <c r="BG307" s="226"/>
      <c r="BH307" s="226"/>
      <c r="BI307" s="226"/>
      <c r="BJ307" s="226"/>
      <c r="BK307" s="226"/>
      <c r="BL307" s="226"/>
      <c r="BM307" s="226"/>
      <c r="BN307" s="226"/>
      <c r="BO307" s="226"/>
      <c r="BP307" s="226"/>
      <c r="BQ307" s="226"/>
      <c r="BR307" s="226"/>
      <c r="BS307" s="226"/>
      <c r="BT307" s="226"/>
      <c r="BU307" s="226"/>
      <c r="BV307" s="263"/>
      <c r="BW307" s="263"/>
      <c r="BX307" s="263"/>
      <c r="BY307" s="263"/>
      <c r="BZ307" s="263"/>
      <c r="CA307" s="263"/>
      <c r="CB307" s="263"/>
      <c r="CC307" s="263"/>
      <c r="CD307" s="263"/>
      <c r="CE307" s="263"/>
    </row>
    <row r="309" spans="1:83" ht="11.25"/>
    <row r="310" spans="1:83" s="35" customFormat="1" ht="11.25">
      <c r="A310" s="35" t="s">
        <v>453</v>
      </c>
    </row>
    <row r="311" spans="1:83" ht="11.25"/>
    <row r="312" spans="1:83" s="36" customFormat="1" ht="20.100000000000001" customHeight="1">
      <c r="A312" s="97"/>
      <c r="B312" s="186"/>
      <c r="C312" s="86"/>
      <c r="D312" s="187"/>
      <c r="E312" s="291"/>
      <c r="F312" s="287"/>
      <c r="G312" s="292"/>
      <c r="I312" s="211"/>
      <c r="J312" s="211"/>
    </row>
    <row r="313" spans="1:83" ht="11.25"/>
    <row r="314" spans="1:83" ht="11.25"/>
    <row r="315" spans="1:83" s="35" customFormat="1" ht="11.25">
      <c r="A315" s="35" t="s">
        <v>468</v>
      </c>
    </row>
    <row r="316" spans="1:83" ht="11.25"/>
    <row r="317" spans="1:83" s="36" customFormat="1" ht="20.100000000000001" customHeight="1">
      <c r="A317" s="284"/>
      <c r="B317" s="186"/>
      <c r="C317" s="86"/>
      <c r="D317" s="187"/>
      <c r="E317" s="295"/>
      <c r="F317" s="294" t="s">
        <v>458</v>
      </c>
      <c r="G317" s="294" t="s">
        <v>458</v>
      </c>
      <c r="H317" s="313"/>
      <c r="I317" s="211"/>
      <c r="K317" s="211"/>
      <c r="L317" s="211"/>
    </row>
    <row r="318" spans="1:83" ht="11.25"/>
    <row r="319" spans="1:83" ht="11.25"/>
    <row r="320" spans="1:83" s="35" customFormat="1" ht="11.25">
      <c r="A320" s="35" t="s">
        <v>469</v>
      </c>
    </row>
    <row r="321" spans="1:12" ht="11.25"/>
    <row r="322" spans="1:12" s="36" customFormat="1" ht="20.100000000000001" customHeight="1">
      <c r="A322" s="284"/>
      <c r="B322" s="186"/>
      <c r="C322" s="86"/>
      <c r="D322" s="187"/>
      <c r="E322" s="295"/>
      <c r="F322" s="294" t="s">
        <v>458</v>
      </c>
      <c r="G322" s="413"/>
      <c r="H322" s="294" t="s">
        <v>458</v>
      </c>
      <c r="I322" s="211"/>
      <c r="K322" s="211"/>
      <c r="L322" s="211"/>
    </row>
    <row r="323" spans="1:12" ht="11.25"/>
    <row r="324" spans="1:12" ht="11.25"/>
    <row r="325" spans="1:12" s="35" customFormat="1" ht="11.25">
      <c r="A325" s="35" t="s">
        <v>470</v>
      </c>
    </row>
    <row r="326" spans="1:12" ht="11.25"/>
    <row r="327" spans="1:12" s="36" customFormat="1" ht="20.100000000000001" customHeight="1">
      <c r="A327" s="284"/>
      <c r="B327" s="186"/>
      <c r="C327" s="86"/>
      <c r="D327" s="187"/>
      <c r="E327" s="302">
        <f>E326</f>
        <v>0</v>
      </c>
      <c r="F327" s="294" t="s">
        <v>458</v>
      </c>
      <c r="G327" s="413"/>
      <c r="H327" s="294" t="s">
        <v>458</v>
      </c>
      <c r="I327" s="211"/>
      <c r="K327" s="211"/>
      <c r="L327" s="211"/>
    </row>
    <row r="328" spans="1:12" s="36" customFormat="1" ht="14.25">
      <c r="A328" s="284"/>
      <c r="B328" s="186"/>
      <c r="C328" s="86"/>
      <c r="D328" s="101"/>
      <c r="E328" s="303"/>
      <c r="F328" s="304"/>
      <c r="G328"/>
      <c r="H328" s="304"/>
      <c r="I328" s="211"/>
      <c r="K328" s="211"/>
      <c r="L328" s="211"/>
    </row>
    <row r="330" spans="1:12" s="35" customFormat="1" ht="11.25">
      <c r="A330" s="35" t="s">
        <v>471</v>
      </c>
    </row>
    <row r="331" spans="1:12" ht="11.25"/>
    <row r="332" spans="1:12" s="36" customFormat="1" ht="20.100000000000001" customHeight="1">
      <c r="A332" s="284"/>
      <c r="B332" s="186"/>
      <c r="C332" s="86"/>
      <c r="D332" s="187"/>
      <c r="E332" s="302">
        <f>E331</f>
        <v>0</v>
      </c>
      <c r="F332" s="294" t="s">
        <v>458</v>
      </c>
      <c r="G332" s="305"/>
      <c r="H332" s="294" t="s">
        <v>458</v>
      </c>
      <c r="I332" s="211"/>
      <c r="K332" s="211"/>
      <c r="L332" s="211"/>
    </row>
    <row r="335" spans="1:12" s="35" customFormat="1" ht="17.100000000000001" customHeight="1">
      <c r="A335" s="35" t="s">
        <v>507</v>
      </c>
    </row>
    <row r="337" spans="1:20" s="190" customFormat="1" ht="409.5">
      <c r="A337" s="1211">
        <v>1</v>
      </c>
      <c r="B337" s="213"/>
      <c r="C337" s="213"/>
      <c r="D337" s="213"/>
      <c r="F337" s="334" t="str">
        <f>"2." &amp;mergeValue(A337)</f>
        <v>2.1</v>
      </c>
      <c r="G337" s="416" t="s">
        <v>494</v>
      </c>
      <c r="H337" s="316"/>
      <c r="I337" s="196" t="s">
        <v>591</v>
      </c>
      <c r="J337" s="333"/>
      <c r="K337" s="213"/>
      <c r="L337" s="213"/>
      <c r="M337" s="213"/>
      <c r="N337" s="213"/>
      <c r="O337" s="213"/>
      <c r="P337" s="213"/>
      <c r="Q337" s="213"/>
      <c r="R337" s="213"/>
      <c r="S337" s="213"/>
      <c r="T337" s="213"/>
    </row>
    <row r="338" spans="1:20" s="190" customFormat="1" ht="90">
      <c r="A338" s="1211"/>
      <c r="B338" s="213"/>
      <c r="C338" s="213"/>
      <c r="D338" s="213"/>
      <c r="F338" s="334" t="str">
        <f>"3." &amp;mergeValue(A338)</f>
        <v>3.1</v>
      </c>
      <c r="G338" s="416" t="s">
        <v>495</v>
      </c>
      <c r="H338" s="316"/>
      <c r="I338" s="196" t="s">
        <v>589</v>
      </c>
      <c r="J338" s="333"/>
      <c r="K338" s="213"/>
      <c r="L338" s="213"/>
      <c r="M338" s="213"/>
      <c r="N338" s="213"/>
      <c r="O338" s="213"/>
      <c r="P338" s="213"/>
      <c r="Q338" s="213"/>
      <c r="R338" s="213"/>
      <c r="S338" s="213"/>
      <c r="T338" s="213"/>
    </row>
    <row r="339" spans="1:20" s="190" customFormat="1" ht="45">
      <c r="A339" s="1211"/>
      <c r="B339" s="213"/>
      <c r="C339" s="213"/>
      <c r="D339" s="213"/>
      <c r="F339" s="334" t="str">
        <f>"4."&amp;mergeValue(A339)</f>
        <v>4.1</v>
      </c>
      <c r="G339" s="416" t="s">
        <v>496</v>
      </c>
      <c r="H339" s="317" t="s">
        <v>458</v>
      </c>
      <c r="I339" s="196"/>
      <c r="J339" s="333"/>
      <c r="K339" s="213"/>
      <c r="L339" s="213"/>
      <c r="M339" s="213"/>
      <c r="N339" s="213"/>
      <c r="O339" s="213"/>
      <c r="P339" s="213"/>
      <c r="Q339" s="213"/>
      <c r="R339" s="213"/>
      <c r="S339" s="213"/>
      <c r="T339" s="213"/>
    </row>
    <row r="340" spans="1:20" s="190" customFormat="1" ht="101.25">
      <c r="A340" s="1211"/>
      <c r="B340" s="1211">
        <v>1</v>
      </c>
      <c r="C340" s="341"/>
      <c r="D340" s="341"/>
      <c r="F340" s="334" t="str">
        <f>"4."&amp;mergeValue(A340) &amp;"."&amp;mergeValue(B340)</f>
        <v>4.1.1</v>
      </c>
      <c r="G340" s="323" t="s">
        <v>593</v>
      </c>
      <c r="H340" s="316" t="str">
        <f>IF(region_name="","",region_name)</f>
        <v>Ленинградская область</v>
      </c>
      <c r="I340" s="196" t="s">
        <v>499</v>
      </c>
      <c r="J340" s="333"/>
      <c r="K340" s="213"/>
      <c r="L340" s="213"/>
      <c r="M340" s="213"/>
      <c r="N340" s="213"/>
      <c r="O340" s="213"/>
      <c r="P340" s="213"/>
      <c r="Q340" s="213"/>
      <c r="R340" s="213"/>
      <c r="S340" s="213"/>
      <c r="T340" s="213"/>
    </row>
    <row r="341" spans="1:20" s="190" customFormat="1" ht="191.25">
      <c r="A341" s="1211"/>
      <c r="B341" s="1211"/>
      <c r="C341" s="1211">
        <v>1</v>
      </c>
      <c r="D341" s="341"/>
      <c r="F341" s="334" t="str">
        <f>"4."&amp;mergeValue(A341) &amp;"."&amp;mergeValue(B341)&amp;"."&amp;mergeValue(C341)</f>
        <v>4.1.1.1</v>
      </c>
      <c r="G341" s="340" t="s">
        <v>497</v>
      </c>
      <c r="H341" s="316"/>
      <c r="I341" s="196" t="s">
        <v>500</v>
      </c>
      <c r="J341" s="333"/>
      <c r="K341" s="213"/>
      <c r="L341" s="213"/>
      <c r="M341" s="213"/>
      <c r="N341" s="213"/>
      <c r="O341" s="213"/>
      <c r="P341" s="213"/>
      <c r="Q341" s="213"/>
      <c r="R341" s="213"/>
      <c r="S341" s="213"/>
      <c r="T341" s="213"/>
    </row>
    <row r="342" spans="1:20" s="190" customFormat="1" ht="33.75" customHeight="1">
      <c r="A342" s="1211"/>
      <c r="B342" s="1211"/>
      <c r="C342" s="1211"/>
      <c r="D342" s="341">
        <v>1</v>
      </c>
      <c r="F342" s="334" t="str">
        <f>"4."&amp;mergeValue(A342) &amp;"."&amp;mergeValue(B342)&amp;"."&amp;mergeValue(C342)&amp;"."&amp;mergeValue(D342)</f>
        <v>4.1.1.1.1</v>
      </c>
      <c r="G342" s="419" t="s">
        <v>498</v>
      </c>
      <c r="H342" s="316"/>
      <c r="I342" s="1212" t="s">
        <v>592</v>
      </c>
      <c r="J342" s="333"/>
      <c r="K342" s="213"/>
      <c r="L342" s="213"/>
      <c r="M342" s="213"/>
      <c r="N342" s="213"/>
      <c r="O342" s="213"/>
      <c r="P342" s="213"/>
      <c r="Q342" s="213"/>
      <c r="R342" s="213"/>
      <c r="S342" s="213"/>
      <c r="T342" s="213"/>
    </row>
    <row r="343" spans="1:20" s="190" customFormat="1" ht="18.75">
      <c r="A343" s="1211"/>
      <c r="B343" s="1211"/>
      <c r="C343" s="1211"/>
      <c r="D343" s="341"/>
      <c r="F343" s="423"/>
      <c r="G343" s="424" t="s">
        <v>4</v>
      </c>
      <c r="H343" s="425"/>
      <c r="I343" s="1212"/>
      <c r="J343" s="333"/>
      <c r="K343" s="213"/>
      <c r="L343" s="213"/>
      <c r="M343" s="213"/>
      <c r="N343" s="213"/>
      <c r="O343" s="213"/>
      <c r="P343" s="213"/>
      <c r="Q343" s="213"/>
      <c r="R343" s="213"/>
      <c r="S343" s="213"/>
      <c r="T343" s="213"/>
    </row>
    <row r="344" spans="1:20" s="190" customFormat="1" ht="18.75">
      <c r="A344" s="1211"/>
      <c r="B344" s="1211"/>
      <c r="C344" s="341"/>
      <c r="D344" s="341"/>
      <c r="F344" s="337"/>
      <c r="G344" s="149" t="s">
        <v>403</v>
      </c>
      <c r="H344" s="338"/>
      <c r="I344" s="339"/>
      <c r="J344" s="333"/>
      <c r="K344" s="213"/>
      <c r="L344" s="213"/>
      <c r="M344" s="213"/>
      <c r="N344" s="213"/>
      <c r="O344" s="213"/>
      <c r="P344" s="213"/>
      <c r="Q344" s="213"/>
      <c r="R344" s="213"/>
      <c r="S344" s="213"/>
      <c r="T344" s="213"/>
    </row>
    <row r="345" spans="1:20" s="190" customFormat="1" ht="18.75">
      <c r="A345" s="1211"/>
      <c r="B345" s="213"/>
      <c r="C345" s="213"/>
      <c r="D345" s="213"/>
      <c r="F345" s="337"/>
      <c r="G345" s="155" t="s">
        <v>506</v>
      </c>
      <c r="H345" s="338"/>
      <c r="I345" s="339"/>
      <c r="J345" s="333"/>
      <c r="K345" s="213"/>
      <c r="L345" s="213"/>
      <c r="M345" s="213"/>
      <c r="N345" s="213"/>
      <c r="O345" s="213"/>
      <c r="P345" s="213"/>
      <c r="Q345" s="213"/>
      <c r="R345" s="213"/>
      <c r="S345" s="213"/>
      <c r="T345" s="213"/>
    </row>
    <row r="346" spans="1:20" s="190" customFormat="1" ht="18.75">
      <c r="A346" s="213"/>
      <c r="B346" s="213"/>
      <c r="C346" s="213"/>
      <c r="D346" s="213"/>
      <c r="F346" s="337"/>
      <c r="G346" s="165" t="s">
        <v>505</v>
      </c>
      <c r="H346" s="338"/>
      <c r="I346" s="339"/>
      <c r="J346" s="333"/>
      <c r="K346" s="213"/>
      <c r="L346" s="213"/>
      <c r="M346" s="213"/>
      <c r="N346" s="213"/>
      <c r="O346" s="213"/>
      <c r="P346" s="213"/>
      <c r="Q346" s="213"/>
      <c r="R346" s="213"/>
      <c r="S346" s="213"/>
      <c r="T346" s="213"/>
    </row>
  </sheetData>
  <sheetProtection formatColumns="0" formatRows="0"/>
  <dataConsolidate/>
  <mergeCells count="289">
    <mergeCell ref="W149:W151"/>
    <mergeCell ref="O221:V221"/>
    <mergeCell ref="O222:V222"/>
    <mergeCell ref="O223:V223"/>
    <mergeCell ref="AB110:AB112"/>
    <mergeCell ref="W109:W111"/>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J243:J246"/>
    <mergeCell ref="J225:J228"/>
    <mergeCell ref="I224:I229"/>
    <mergeCell ref="AD244:AD246"/>
    <mergeCell ref="R244:R245"/>
    <mergeCell ref="S244:S245"/>
    <mergeCell ref="T244:T245"/>
    <mergeCell ref="U244:U245"/>
    <mergeCell ref="T226:T227"/>
    <mergeCell ref="W226:W228"/>
    <mergeCell ref="U226:U227"/>
    <mergeCell ref="Y244:Y245"/>
    <mergeCell ref="Z244:Z245"/>
    <mergeCell ref="AA244:AA245"/>
    <mergeCell ref="AB244:AB245"/>
    <mergeCell ref="O238:AC238"/>
    <mergeCell ref="O239:AC239"/>
    <mergeCell ref="O240:AC240"/>
    <mergeCell ref="O224:V224"/>
    <mergeCell ref="O225:V225"/>
    <mergeCell ref="O241:AC241"/>
    <mergeCell ref="O242:AC242"/>
    <mergeCell ref="O243:AC24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F54:F57"/>
    <mergeCell ref="I53:I58"/>
    <mergeCell ref="J54:J57"/>
    <mergeCell ref="F72:F75"/>
    <mergeCell ref="J72:J75"/>
    <mergeCell ref="I71:I76"/>
    <mergeCell ref="F130:F133"/>
    <mergeCell ref="J130:J133"/>
    <mergeCell ref="I129:I134"/>
    <mergeCell ref="I88:I95"/>
    <mergeCell ref="G109:G112"/>
    <mergeCell ref="F108:F113"/>
    <mergeCell ref="I108:I113"/>
    <mergeCell ref="R131:R132"/>
    <mergeCell ref="R73:R74"/>
    <mergeCell ref="S73:S74"/>
    <mergeCell ref="T73:T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O127:V127"/>
    <mergeCell ref="O145:V145"/>
    <mergeCell ref="O143:V143"/>
    <mergeCell ref="O182:W182"/>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P15:P16"/>
    <mergeCell ref="M9:M11"/>
    <mergeCell ref="F15:F19"/>
    <mergeCell ref="G9:G13"/>
    <mergeCell ref="H9:H12"/>
    <mergeCell ref="G15:G19"/>
    <mergeCell ref="F36:F39"/>
    <mergeCell ref="I35:I40"/>
    <mergeCell ref="Z109:Z111"/>
    <mergeCell ref="W55:W57"/>
    <mergeCell ref="W73:W75"/>
    <mergeCell ref="O106:AA106"/>
    <mergeCell ref="O107:AA107"/>
    <mergeCell ref="O108:AA108"/>
    <mergeCell ref="U73:U74"/>
    <mergeCell ref="X109:X111"/>
    <mergeCell ref="T55:T56"/>
    <mergeCell ref="U55:U56"/>
    <mergeCell ref="R55:R56"/>
    <mergeCell ref="S55:S56"/>
    <mergeCell ref="R91:R92"/>
    <mergeCell ref="S91:S92"/>
    <mergeCell ref="T91:T92"/>
    <mergeCell ref="U91:U92"/>
    <mergeCell ref="W91:W93"/>
    <mergeCell ref="W27:W29"/>
    <mergeCell ref="R37:R38"/>
    <mergeCell ref="T37:T38"/>
    <mergeCell ref="P28:Q28"/>
    <mergeCell ref="W37:W39"/>
    <mergeCell ref="O28:O29"/>
    <mergeCell ref="O30:U30"/>
    <mergeCell ref="U27:U29"/>
    <mergeCell ref="J36:J39"/>
    <mergeCell ref="U37:U38"/>
    <mergeCell ref="P9:P10"/>
    <mergeCell ref="Q9:Q10"/>
    <mergeCell ref="R9:R10"/>
    <mergeCell ref="S9:S10"/>
    <mergeCell ref="Q15:Q16"/>
    <mergeCell ref="R15:R16"/>
    <mergeCell ref="S15:S16"/>
    <mergeCell ref="A31:A44"/>
    <mergeCell ref="B32:B43"/>
    <mergeCell ref="C33:C42"/>
    <mergeCell ref="D34:D41"/>
    <mergeCell ref="O31:V31"/>
    <mergeCell ref="O32:V32"/>
    <mergeCell ref="O33:V33"/>
    <mergeCell ref="O34:V34"/>
    <mergeCell ref="O35:V35"/>
    <mergeCell ref="O36:V36"/>
    <mergeCell ref="N9:N11"/>
    <mergeCell ref="K9:K12"/>
    <mergeCell ref="J9:J12"/>
    <mergeCell ref="F9:F13"/>
    <mergeCell ref="E15:E19"/>
    <mergeCell ref="I15:I18"/>
    <mergeCell ref="E35:E40"/>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O144:V144"/>
    <mergeCell ref="O126:V126"/>
    <mergeCell ref="Y109:Y111"/>
    <mergeCell ref="O125:V125"/>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A337:A345"/>
    <mergeCell ref="C341:C343"/>
    <mergeCell ref="I342:I343"/>
    <mergeCell ref="H302:H303"/>
    <mergeCell ref="B340:B344"/>
    <mergeCell ref="C297:C298"/>
    <mergeCell ref="C302:C303"/>
    <mergeCell ref="F302:F303"/>
    <mergeCell ref="G302:G303"/>
    <mergeCell ref="D196:D201"/>
    <mergeCell ref="E197:E200"/>
    <mergeCell ref="D297:D298"/>
    <mergeCell ref="E297:E298"/>
    <mergeCell ref="A220:A233"/>
    <mergeCell ref="B221:B232"/>
    <mergeCell ref="C222:C231"/>
    <mergeCell ref="D223:D230"/>
    <mergeCell ref="E224:E229"/>
    <mergeCell ref="F225:F228"/>
    <mergeCell ref="R226:R227"/>
    <mergeCell ref="S226:S227"/>
    <mergeCell ref="K197:K200"/>
    <mergeCell ref="D70:D77"/>
    <mergeCell ref="E71:E76"/>
    <mergeCell ref="A85:A98"/>
    <mergeCell ref="B86:B97"/>
    <mergeCell ref="C87:C96"/>
    <mergeCell ref="D88:D95"/>
    <mergeCell ref="E89:E94"/>
    <mergeCell ref="A49:A62"/>
    <mergeCell ref="B50:B61"/>
    <mergeCell ref="C51:C60"/>
    <mergeCell ref="D52:D59"/>
    <mergeCell ref="B68:B79"/>
    <mergeCell ref="C69:C78"/>
    <mergeCell ref="E53:E58"/>
    <mergeCell ref="A67:A80"/>
    <mergeCell ref="O49:V49"/>
    <mergeCell ref="O50:V50"/>
    <mergeCell ref="O51:V51"/>
    <mergeCell ref="O52:V52"/>
    <mergeCell ref="O53:V53"/>
    <mergeCell ref="O54:V54"/>
    <mergeCell ref="O70:V70"/>
    <mergeCell ref="O71:V71"/>
    <mergeCell ref="O72:V72"/>
    <mergeCell ref="O67:V67"/>
    <mergeCell ref="O68:V68"/>
    <mergeCell ref="O69:V69"/>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L238:WWL245 WMP238:WMP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Z238:JZ245 TV238:TV245 ADR238:ADR245 ANN238:ANN245 AXJ238:AXJ245 BHF238:BHF245 BRB238:BRB245 CAX238:CAX245 CKT238:CKT245 CUP238:CUP245 DEL238:DEL245 DOH238:DOH245 DYD238:DYD245 EHZ238:EHZ245 ERV238:ERV245 FBR238:FBR245 FLN238:FLN245 FVJ238:FVJ245 GFF238:GFF245 GPB238:GPB245 GYX238:GYX245 HIT238:HIT245 HSP238:HSP245 ICL238:ICL245 IMH238:IMH245 IWD238:IWD245 JFZ238:JFZ245 JPV238:JPV245 JZR238:JZR245 KJN238:KJN245 KTJ238:KTJ245 LDF238:LDF245 LNB238:LNB245 LWX238:LWX245 MGT238:MGT245 MQP238:MQP245 NAL238:NAL245 NKH238:NKH245 NUD238:NUD245 ODZ238:ODZ245 ONV238:ONV245 OXR238:OXR245 PHN238:PHN245 PRJ238:PRJ245 QBF238:QBF245 QLB238:QLB245 QUX238:QUX245 RET238:RET245 ROP238:ROP245 RYL238:RYL245 SIH238:SIH245 SSD238:SSD245 TBZ238:TBZ245 TLV238:TLV245 TVR238:TVR245 UFN238:UFN245 UPJ238:UPJ245 UZF238:UZF245 VJB238:VJB245 VSX238:VSX245 WCT238:WCT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O244 V244">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V244 S244 WWJ244 WMN244 WCR244 VSV244 VIZ244 UZD244 UPH244 UFL244 TVP244 TLT244 TBX244 SSB244 SIF244 RYJ244 RON244 RER244 QUV244 QKZ244 QBD244 PRH244 PHL244 OXP244 ONT244 ODX244 NUB244 NKF244 NAJ244 MQN244 MGR244 LWV244 LMZ244 LDD244 KTH244 KJL244 JZP244 JPT244 JFX244 IWB244 IMF244 ICJ244 HSN244 HIR244 GYV244 GOZ244 GFD244 FVH244 FLL244 FBP244 ERT244 EHX244 DYB244 DOF244 DEJ244 CUN244 CKR244 CAV244 BQZ244 BHD244 AXH244 ANL244 ADP244 TT244 TR244 JX244 WWH244 WML244 WCP244 VST244 VIX244 UZB244 UPF244 UFJ244 TVN244 TLR244 TBV244 SRZ244 SID244 RYH244 ROL244 REP244 QUT244 QKX244 QBB244 PRF244 PHJ244 OXN244 ONR244 ODV244 NTZ244 NKD244 NAH244 MQL244 MGP244 LWT244 LMX244 LDB244 KTF244 KJJ244 JZN244 JPR244 JFV244 IVZ244 IMD244 ICH244 HSL244 HIP244 GYT244 GOX244 GFB244 FVF244 FLJ244 FBN244 ERR244 EHV244 DXZ244 DOD244 DEH244 CUL244 CKP244 CAT244 BQX244 BHB244 AXF244 ANJ244 ADN244 S9:S10 S15:S16 U55 Z120 Z109:Z110 U167 V183 U91:U92 U244 Z244 AB24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I244 WMM244 WCQ244 VSU244 VIY244 UZC244 UPG244 UFK244 TVO244 TLS244 TBW244 SSA244 SIE244 RYI244 ROM244 REQ244 QUU244 QKY244 QBC244 PRG244 PHK244 OXO244 ONS244 ODW244 NUA244 NKE244 NAI244 MQM244 MGQ244 LWU244 LMY244 LDC244 KTG244 KJK244 JZO244 JPS244 JFW244 IWA244 IME244 ICI244 HSM244 HIQ244 GYU244 GOY244 GFC244 FVG244 FLK244 FBO244 ERS244 EHW244 DYA244 DOE244 DEI244 CUM244 CKQ244 CAU244 BQY244 BHC244 AXG244 ANK244 ADO244 TS244 JW244 T244 WWG244 WMK244 WCO244 VSS244 VIW244 UZA244 UPE244 UFI244 TVM244 TLQ244 TBU244 SRY244 SIC244 RYG244 ROK244 REO244 QUS244 QKW244 QBA244 PRE244 PHI244 OXM244 ONQ244 ODU244 NTY244 NKC244 NAG244 MQK244 MGO244 LWS244 LMW244 LDA244 KTE244 KJI244 JZM244 JPQ244 JFU244 IVY244 IMC244 ICG244 HSK244 HIO244 GYS244 GOW244 GFA244 FVE244 FLI244 FBM244 ERQ244 EHU244 DXY244 DOC244 DEG244 CUK244 CKO244 CAS244 BQW244 BHA244 AXE244 ANI244 ADM244 TQ244 JU244 Y244 AA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T245 TP245 ADL245 ANH245 AXD245 BGZ245 BQV245 CAR245 CKN245 CUJ245 DEF245 DOB245 DXX245 EHT245 ERP245 FBL245 FLH245 FVD245 GEZ245 GOV245 GYR245 HIN245 HSJ245 ICF245 IMB245 IVX245 JFT245 JPP245 JZL245 KJH245 KTD245 LCZ245 LMV245 LWR245 MGN245 MQJ245 NAF245 NKB245 NTX245 ODT245 ONP245 OXL245 PHH245 PRD245 QAZ245 QKV245 QUR245 REN245 ROJ245 RYF245 SIB245 SRX245 TBT245 TLP245 TVL245 UFH245 UPD245 UYZ245 VIV245 VSR245 WCN245 WMJ245 WWF245 X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L243:WCS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P243:VSW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X243:UZE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T243:VJA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FF243:UFM243 WWD243:WWK243 WMH243:WMO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PB243:UPI243 JR243:JY243 TN243:TU243 ADJ243:ADQ243 ANF243:ANM243 AXB243:AXI243 BGX243:BHE243 BQT243:BRA243 CAP243:CAW243 CKL243:CKS243 CUH243:CUO243 DED243:DEK243 DNZ243:DOG243 DXV243:DYC243 EHR243:EHY243 ERN243:ERU243 FBJ243:FBQ243 FLF243:FLM243 FVB243:FVI243 GEX243:GFE243 GOT243:GPA243 GYP243:GYW243 HIL243:HIS243 HSH243:HSO243 ICD243:ICK243 ILZ243:IMG243 IVV243:IWC243 JFR243:JFY243 JPN243:JPU243 JZJ243:JZQ243 KJF243:KJM243 KTB243:KTI243 LCX243:LDE243 LMT243:LNA243 LWP243:LWW243 MGL243:MGS243 MQH243:MQO243 NAD243:NAK243 NJZ243:NKG243 NTV243:NUC243 ODR243:ODY243 ONN243:ONU243 OXJ243:OXQ243 PHF243:PHM243 PRB243:PRI243 QAX243:QBE243 QKT243:QLA243 QUP243:QUW243 REL243:RES243 ROH243:ROO243 RYD243:RYK243 SHZ243:SIG243 SRV243:SSC243 TBR243:TBY243 TLN243:TLU243 TVJ243:TVQ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R242 TN242 ADJ242 ANF242 AXB242 BGX242 BQT242 CAP242 CKL242 CUH242 DED242 DNZ242 DXV242 EHR242 ERN242 FBJ242 FLF242 FVB242 GEX242 GOT242 GYP242 HIL242 HSH242 ICD242 ILZ242 IVV242 JFR242 JPN242 JZJ242 KJF242 KTB242 LCX242 LMT242 LWP242 MGL242 MQH242 NAD242 NJZ242 NTV242 ODR242 ONN242 OXJ242 PHF242 PRB242 QAX242 QKT242 QUP242 REL242 ROH242 RYD242 SHZ242 SRV242 TBR242 TLN242 TVJ242 UFF242 UPB242 UYX242 VIT242 VSP242 WCL242 WMH242 WWD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P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L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H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ND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Z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L247:U253 V252:W252 AMV252:ANG253 MGI246:MGT251 MGB252:MGM253 ADG246:ADR251 ACZ252:ADK253 GEU246:GFF251 GEN252:GEY253 JO246:JZ251 JH252:JS253 LWM246:LWX251 LWF252:LWQ253 TK246:TV251 TD252:TO253 DEA246:DEL251 DDT252:DEE253 WWA246:WWL251 WVT252:WWE253 LMQ246:LNB251 LMJ252:LMU253 WME246:WMP251 WLX252:WMI253 FUY246:FVJ251 FUR252:FVC253 WCI246:WCT251 WCB252:WCM253 LCU246:LDF251 LCN252:LCY253 VSM246:VSX251 VSF252:VSQ253 BQQ246:BRB251 BQJ252:BQU253 VIQ246:VJB251 VIJ252:VIU253 KSY246:KTJ251 KSR252:KTC253 UYU246:UZF251 UYN252:UYY253 FLC246:FLN251 FKV252:FLG253 UOY246:UPJ251 UOR252:UPC253 KJC246:KJN251 KIV252:KJG253 UFC246:UFN251 UEV252:UFG253 CUE246:CUP251 CTX252:CUI253 TVG246:TVR251 TUZ252:TVK253 JZG246:JZR251 JYZ252:JZK253 TLK246:TLV251 TLD252:TLO253 FBG246:FBR251 FAZ252:FBK253 TBO246:TBZ251 TBH252:TBS253 JPK246:JPV251 JPD252:JPO253 SRS246:SSD251 SRL252:SRW253 AWY246:AXJ251 AWR252:AXC253 SHW246:SIH251 SHP252:SIA253 JFO246:JFZ251 JFH252:JFS253 RYA246:RYL251 RXT252:RYE253 ERK246:ERV251 ERD252:ERO253 ROE246:ROP251 RNX252:ROI253 IVS246:IWD251 IVL252:IVW253 REI246:RET251 REB252:REM253 CKI246:CKT251 CKB252:CKM253 QUM246:QUX251 QUF252:QUQ253 ILW246:IMH251 ILP252:IMA253 QKQ246:QLB251 QKJ252:QKU253 EHO246:EHZ251 EHH252:EHS253 QAU246:QBF251 QAN252:QAY253 ICA246:ICL251 IBT252:ICE253 PQY246:PRJ251 PQR252:PRC253 BGU246:BHF251 BGN252:BGY253 PHC246:PHN251 PGV252:PHG253 HSE246:HSP251 HRX252:HSI253 OXG246:OXR251 OWZ252:OXK253 DXS246:DYD251 DXL252:DXW253 ONK246:ONV251 OND252:ONO253 HII246:HIT251 HIB252:HIM253 ODO246:ODZ251 ODH252:ODS253 CAM246:CAX251 CAF252:CAQ253 NTS246:NUD251 NTL252:NTW253 GYM246:GYX251 GYF252:GYQ253 NJW246:NKH251 NJP252:NKA253 DNW246:DOH251 DNP252:DOA253 NAA246:NAL251 MZT252:NAE253 GOQ246:GPB251 GOJ252:GOU253 MQE246:MQP251 MPX252:MQI253 ANC246:ANN251 L246:AC246 V247:AD251"/>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166 O90 O243">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sheetPr codeName="TEHSHEET">
    <tabColor indexed="47"/>
  </sheetPr>
  <dimension ref="A1:BC87"/>
  <sheetViews>
    <sheetView showGridLines="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7"/>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7"/>
      <c r="W1" s="458" t="s">
        <v>325</v>
      </c>
      <c r="X1" s="406" t="s">
        <v>294</v>
      </c>
      <c r="Y1" s="406" t="s">
        <v>308</v>
      </c>
      <c r="Z1" s="148"/>
      <c r="AA1" s="207" t="s">
        <v>363</v>
      </c>
      <c r="AB1" s="207"/>
      <c r="AC1" s="207" t="s">
        <v>364</v>
      </c>
      <c r="AD1" s="207"/>
      <c r="AF1" s="161" t="s">
        <v>337</v>
      </c>
      <c r="AH1" s="148" t="s">
        <v>338</v>
      </c>
      <c r="AI1" s="148" t="s">
        <v>339</v>
      </c>
      <c r="AK1" s="148" t="s">
        <v>354</v>
      </c>
      <c r="AM1" s="148" t="s">
        <v>355</v>
      </c>
      <c r="AP1" s="148" t="s">
        <v>371</v>
      </c>
      <c r="AQ1" s="148" t="s">
        <v>370</v>
      </c>
      <c r="AS1" s="406" t="s">
        <v>376</v>
      </c>
      <c r="AU1" s="161" t="s">
        <v>384</v>
      </c>
      <c r="AW1" s="408" t="s">
        <v>548</v>
      </c>
      <c r="AX1" s="408" t="s">
        <v>549</v>
      </c>
      <c r="AZ1" s="1333" t="s">
        <v>582</v>
      </c>
      <c r="BA1" s="1333"/>
      <c r="BC1" s="826" t="s">
        <v>725</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7" t="s">
        <v>285</v>
      </c>
      <c r="O2" s="527" t="s">
        <v>643</v>
      </c>
      <c r="P2" s="661" t="s">
        <v>42</v>
      </c>
      <c r="Q2" s="180" t="s">
        <v>3</v>
      </c>
      <c r="R2" s="183" t="s">
        <v>24</v>
      </c>
      <c r="S2" s="181" t="s">
        <v>26</v>
      </c>
      <c r="T2" s="182" t="s">
        <v>30</v>
      </c>
      <c r="U2" s="178" t="s">
        <v>36</v>
      </c>
      <c r="V2" s="1038">
        <v>1</v>
      </c>
      <c r="W2" s="459"/>
      <c r="X2" s="460" t="s">
        <v>613</v>
      </c>
      <c r="Y2" s="44" t="s">
        <v>638</v>
      </c>
      <c r="Z2" s="160"/>
      <c r="AA2" s="752" t="s">
        <v>718</v>
      </c>
      <c r="AB2" s="754" t="s">
        <v>718</v>
      </c>
      <c r="AC2" s="44" t="s">
        <v>310</v>
      </c>
      <c r="AD2" s="754" t="s">
        <v>310</v>
      </c>
      <c r="AF2" s="45" t="s">
        <v>36</v>
      </c>
      <c r="AH2" s="143" t="s">
        <v>342</v>
      </c>
      <c r="AI2" s="143" t="s">
        <v>342</v>
      </c>
      <c r="AK2" s="143" t="s">
        <v>346</v>
      </c>
      <c r="AM2" s="143" t="s">
        <v>356</v>
      </c>
      <c r="AP2" s="1128" t="s">
        <v>613</v>
      </c>
      <c r="AQ2" s="1034" t="s">
        <v>771</v>
      </c>
      <c r="AS2" s="44" t="s">
        <v>374</v>
      </c>
      <c r="AU2" s="45" t="s">
        <v>377</v>
      </c>
      <c r="AW2" s="409" t="s">
        <v>550</v>
      </c>
      <c r="AX2" s="410" t="s">
        <v>550</v>
      </c>
      <c r="AZ2" s="445" t="s">
        <v>583</v>
      </c>
      <c r="BA2" s="446" t="s">
        <v>584</v>
      </c>
      <c r="BC2" s="803" t="s">
        <v>726</v>
      </c>
    </row>
    <row r="3" spans="1:55" ht="10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7" t="s">
        <v>259</v>
      </c>
      <c r="O3" s="527" t="s">
        <v>644</v>
      </c>
      <c r="P3" s="661" t="s">
        <v>43</v>
      </c>
      <c r="Q3" s="180" t="s">
        <v>301</v>
      </c>
      <c r="R3" s="179" t="s">
        <v>303</v>
      </c>
      <c r="S3" s="181" t="s">
        <v>27</v>
      </c>
      <c r="T3" s="182" t="s">
        <v>31</v>
      </c>
      <c r="U3" s="178" t="s">
        <v>37</v>
      </c>
      <c r="V3" s="1038">
        <v>2</v>
      </c>
      <c r="W3" s="459"/>
      <c r="X3" s="460" t="s">
        <v>771</v>
      </c>
      <c r="Y3" s="44" t="s">
        <v>638</v>
      </c>
      <c r="Z3" s="160"/>
      <c r="AA3" s="752" t="s">
        <v>719</v>
      </c>
      <c r="AB3" s="754" t="s">
        <v>719</v>
      </c>
      <c r="AC3" s="44" t="s">
        <v>311</v>
      </c>
      <c r="AD3" s="754" t="s">
        <v>311</v>
      </c>
      <c r="AF3" s="45" t="s">
        <v>37</v>
      </c>
      <c r="AH3" s="143" t="s">
        <v>365</v>
      </c>
      <c r="AI3" s="143" t="s">
        <v>344</v>
      </c>
      <c r="AK3" s="143" t="s">
        <v>347</v>
      </c>
      <c r="AM3" s="143" t="s">
        <v>357</v>
      </c>
      <c r="AP3" s="1128" t="s">
        <v>772</v>
      </c>
      <c r="AQ3" s="1034" t="s">
        <v>614</v>
      </c>
      <c r="AS3" s="44" t="s">
        <v>375</v>
      </c>
      <c r="AU3" s="45" t="s">
        <v>378</v>
      </c>
      <c r="AW3" s="409" t="s">
        <v>551</v>
      </c>
      <c r="AX3" s="410" t="s">
        <v>551</v>
      </c>
      <c r="AZ3" s="146" t="s">
        <v>654</v>
      </c>
      <c r="BA3" s="179" t="s">
        <v>653</v>
      </c>
      <c r="BC3" s="803" t="s">
        <v>727</v>
      </c>
    </row>
    <row r="4" spans="1:55" ht="101.25">
      <c r="A4" s="6" t="s">
        <v>103</v>
      </c>
      <c r="B4" s="44">
        <v>2002</v>
      </c>
      <c r="C4" s="44">
        <v>2015</v>
      </c>
      <c r="E4" s="143" t="s">
        <v>188</v>
      </c>
      <c r="F4" s="143" t="s">
        <v>228</v>
      </c>
      <c r="H4" s="143" t="s">
        <v>2</v>
      </c>
      <c r="I4" s="143" t="s">
        <v>50</v>
      </c>
      <c r="J4" s="143" t="s">
        <v>283</v>
      </c>
      <c r="K4" s="144" t="s">
        <v>249</v>
      </c>
      <c r="L4" s="144" t="s">
        <v>249</v>
      </c>
      <c r="M4" s="144">
        <v>3</v>
      </c>
      <c r="N4" s="657" t="s">
        <v>286</v>
      </c>
      <c r="O4" s="544" t="s">
        <v>645</v>
      </c>
      <c r="Q4" s="180" t="s">
        <v>23</v>
      </c>
      <c r="R4" s="179" t="s">
        <v>774</v>
      </c>
      <c r="S4" s="181" t="s">
        <v>28</v>
      </c>
      <c r="T4" s="182" t="s">
        <v>32</v>
      </c>
      <c r="U4" s="178" t="s">
        <v>38</v>
      </c>
      <c r="V4" s="1038">
        <v>3</v>
      </c>
      <c r="W4" s="459"/>
      <c r="X4" s="460" t="s">
        <v>762</v>
      </c>
      <c r="Y4" s="752" t="s">
        <v>638</v>
      </c>
      <c r="Z4" s="208"/>
      <c r="AC4" s="44" t="s">
        <v>312</v>
      </c>
      <c r="AD4" s="754" t="s">
        <v>312</v>
      </c>
      <c r="AF4" s="45" t="s">
        <v>38</v>
      </c>
      <c r="AH4" s="45" t="s">
        <v>368</v>
      </c>
      <c r="AK4" s="143" t="s">
        <v>348</v>
      </c>
      <c r="AM4" s="143" t="s">
        <v>358</v>
      </c>
      <c r="AP4" s="1128" t="s">
        <v>771</v>
      </c>
      <c r="AQ4" s="1034" t="s">
        <v>615</v>
      </c>
      <c r="AS4" s="44" t="s">
        <v>345</v>
      </c>
      <c r="AU4" s="45" t="s">
        <v>379</v>
      </c>
      <c r="AW4" s="409" t="s">
        <v>552</v>
      </c>
      <c r="AX4" s="410" t="s">
        <v>552</v>
      </c>
      <c r="AZ4" s="146" t="s">
        <v>664</v>
      </c>
      <c r="BA4" s="179" t="s">
        <v>663</v>
      </c>
      <c r="BC4" s="803" t="s">
        <v>728</v>
      </c>
    </row>
    <row r="5" spans="1:55" ht="33.75">
      <c r="A5" s="6" t="s">
        <v>104</v>
      </c>
      <c r="B5" s="44">
        <v>2003</v>
      </c>
      <c r="C5" s="44">
        <v>2016</v>
      </c>
      <c r="E5" s="143" t="s">
        <v>189</v>
      </c>
      <c r="F5" s="143" t="s">
        <v>229</v>
      </c>
      <c r="I5" s="143" t="s">
        <v>51</v>
      </c>
      <c r="K5" s="144" t="s">
        <v>247</v>
      </c>
      <c r="L5" s="144" t="s">
        <v>247</v>
      </c>
      <c r="M5" s="144">
        <v>4</v>
      </c>
      <c r="N5" s="658" t="s">
        <v>287</v>
      </c>
      <c r="O5" s="544" t="s">
        <v>646</v>
      </c>
      <c r="Q5" s="180" t="s">
        <v>302</v>
      </c>
      <c r="R5" s="179" t="s">
        <v>304</v>
      </c>
      <c r="T5" s="45" t="s">
        <v>33</v>
      </c>
      <c r="U5" s="178" t="s">
        <v>39</v>
      </c>
      <c r="V5" s="1038">
        <v>4</v>
      </c>
      <c r="W5" s="459"/>
      <c r="X5" s="460" t="s">
        <v>614</v>
      </c>
      <c r="Y5" s="752" t="s">
        <v>662</v>
      </c>
      <c r="Z5" s="208">
        <v>1</v>
      </c>
      <c r="AF5" s="45" t="s">
        <v>327</v>
      </c>
      <c r="AH5" s="143" t="s">
        <v>366</v>
      </c>
      <c r="AK5" s="143" t="s">
        <v>349</v>
      </c>
      <c r="AM5" s="143" t="s">
        <v>359</v>
      </c>
      <c r="AP5" s="1128" t="s">
        <v>614</v>
      </c>
      <c r="AQ5" s="1034" t="s">
        <v>762</v>
      </c>
      <c r="AU5" s="45" t="s">
        <v>380</v>
      </c>
      <c r="AW5" s="409" t="s">
        <v>553</v>
      </c>
      <c r="AX5" s="410" t="s">
        <v>553</v>
      </c>
      <c r="AZ5" s="545" t="s">
        <v>665</v>
      </c>
      <c r="BA5" s="569" t="s">
        <v>671</v>
      </c>
      <c r="BC5" s="803" t="s">
        <v>729</v>
      </c>
    </row>
    <row r="6" spans="1:55" ht="45">
      <c r="A6" s="6" t="s">
        <v>105</v>
      </c>
      <c r="B6" s="44">
        <v>2004</v>
      </c>
      <c r="C6" s="44">
        <v>2017</v>
      </c>
      <c r="E6" s="143" t="s">
        <v>190</v>
      </c>
      <c r="F6" s="147"/>
      <c r="G6" s="148" t="s">
        <v>291</v>
      </c>
      <c r="H6" s="148" t="s">
        <v>258</v>
      </c>
      <c r="I6" s="143" t="s">
        <v>68</v>
      </c>
      <c r="J6" s="148" t="s">
        <v>264</v>
      </c>
      <c r="N6" s="658" t="s">
        <v>288</v>
      </c>
      <c r="O6" s="544" t="s">
        <v>647</v>
      </c>
      <c r="R6" s="179" t="s">
        <v>3</v>
      </c>
      <c r="T6" s="45" t="s">
        <v>34</v>
      </c>
      <c r="U6" s="178" t="s">
        <v>327</v>
      </c>
      <c r="V6" s="1038">
        <v>5</v>
      </c>
      <c r="W6" s="459"/>
      <c r="X6" s="752" t="s">
        <v>615</v>
      </c>
      <c r="Y6" s="752" t="s">
        <v>672</v>
      </c>
      <c r="Z6" s="208"/>
      <c r="AA6" s="218"/>
      <c r="AH6" s="143" t="s">
        <v>367</v>
      </c>
      <c r="AK6" s="143" t="s">
        <v>350</v>
      </c>
      <c r="AM6" s="143" t="s">
        <v>360</v>
      </c>
      <c r="AP6" s="1128" t="s">
        <v>615</v>
      </c>
      <c r="AQ6" s="1034" t="s">
        <v>616</v>
      </c>
      <c r="AU6" s="219" t="s">
        <v>381</v>
      </c>
      <c r="AW6" s="409" t="s">
        <v>554</v>
      </c>
      <c r="AX6" s="410" t="s">
        <v>554</v>
      </c>
      <c r="AZ6" s="545" t="s">
        <v>666</v>
      </c>
      <c r="BA6" s="569" t="s">
        <v>676</v>
      </c>
    </row>
    <row r="7" spans="1:55" ht="33.75">
      <c r="A7" s="6" t="s">
        <v>106</v>
      </c>
      <c r="B7" s="44">
        <v>2005</v>
      </c>
      <c r="E7" s="143" t="s">
        <v>191</v>
      </c>
      <c r="F7" s="147"/>
      <c r="G7" s="143" t="s">
        <v>255</v>
      </c>
      <c r="H7" s="143" t="s">
        <v>257</v>
      </c>
      <c r="I7" s="143" t="s">
        <v>69</v>
      </c>
      <c r="J7" s="143" t="s">
        <v>284</v>
      </c>
      <c r="N7" s="659" t="s">
        <v>289</v>
      </c>
      <c r="O7" s="544" t="s">
        <v>648</v>
      </c>
      <c r="U7" s="178" t="s">
        <v>85</v>
      </c>
      <c r="V7" s="1039" t="s">
        <v>69</v>
      </c>
      <c r="W7" s="459"/>
      <c r="X7" s="752" t="s">
        <v>616</v>
      </c>
      <c r="Y7" s="752" t="s">
        <v>662</v>
      </c>
      <c r="Z7" s="208"/>
      <c r="AA7" s="218"/>
      <c r="AH7" s="143" t="s">
        <v>343</v>
      </c>
      <c r="AK7" s="143" t="s">
        <v>351</v>
      </c>
      <c r="AM7" s="143" t="s">
        <v>361</v>
      </c>
      <c r="AP7" s="1128" t="s">
        <v>762</v>
      </c>
      <c r="AQ7" s="1034" t="s">
        <v>617</v>
      </c>
      <c r="AU7" s="219" t="s">
        <v>382</v>
      </c>
      <c r="AW7" s="409" t="s">
        <v>555</v>
      </c>
      <c r="AX7" s="410" t="s">
        <v>555</v>
      </c>
      <c r="AZ7" s="545" t="s">
        <v>684</v>
      </c>
      <c r="BA7" s="569" t="s">
        <v>685</v>
      </c>
    </row>
    <row r="8" spans="1:55" ht="33.75">
      <c r="A8" s="6" t="s">
        <v>107</v>
      </c>
      <c r="B8" s="44">
        <v>2006</v>
      </c>
      <c r="E8" s="143" t="s">
        <v>192</v>
      </c>
      <c r="F8" s="147"/>
      <c r="G8" s="143" t="s">
        <v>256</v>
      </c>
      <c r="H8" s="143" t="s">
        <v>263</v>
      </c>
      <c r="I8" s="143" t="s">
        <v>183</v>
      </c>
      <c r="J8" s="143" t="s">
        <v>280</v>
      </c>
      <c r="N8" s="660" t="s">
        <v>290</v>
      </c>
      <c r="O8" s="544" t="s">
        <v>649</v>
      </c>
      <c r="V8" s="1039" t="s">
        <v>183</v>
      </c>
      <c r="W8" s="459"/>
      <c r="X8" s="752" t="s">
        <v>617</v>
      </c>
      <c r="Y8" s="752" t="s">
        <v>662</v>
      </c>
      <c r="Z8" s="208"/>
      <c r="AA8" s="218"/>
      <c r="AK8" s="143" t="s">
        <v>352</v>
      </c>
      <c r="AP8" s="1128" t="s">
        <v>616</v>
      </c>
      <c r="AQ8" s="1034" t="s">
        <v>620</v>
      </c>
      <c r="AU8" s="219" t="s">
        <v>383</v>
      </c>
      <c r="AW8" s="409" t="s">
        <v>556</v>
      </c>
      <c r="AX8" s="410" t="s">
        <v>556</v>
      </c>
      <c r="AZ8" s="146" t="s">
        <v>692</v>
      </c>
      <c r="BA8" s="179" t="s">
        <v>691</v>
      </c>
    </row>
    <row r="9" spans="1:55" ht="56.25">
      <c r="A9" s="6" t="s">
        <v>108</v>
      </c>
      <c r="B9" s="44">
        <v>2007</v>
      </c>
      <c r="E9" s="143" t="s">
        <v>193</v>
      </c>
      <c r="F9" s="147"/>
      <c r="G9" s="143" t="s">
        <v>263</v>
      </c>
      <c r="I9" s="143" t="s">
        <v>184</v>
      </c>
      <c r="O9" s="544" t="s">
        <v>650</v>
      </c>
      <c r="V9" s="1039" t="s">
        <v>184</v>
      </c>
      <c r="W9" s="459"/>
      <c r="X9" s="752" t="s">
        <v>618</v>
      </c>
      <c r="Y9" s="752" t="s">
        <v>638</v>
      </c>
      <c r="Z9" s="208">
        <v>1</v>
      </c>
      <c r="AA9" s="218"/>
      <c r="AK9" s="143" t="s">
        <v>353</v>
      </c>
      <c r="AP9" s="1128" t="s">
        <v>617</v>
      </c>
      <c r="AQ9" s="1034" t="s">
        <v>619</v>
      </c>
      <c r="AW9" s="409" t="s">
        <v>557</v>
      </c>
      <c r="AX9" s="410" t="s">
        <v>557</v>
      </c>
      <c r="AZ9" s="146" t="s">
        <v>769</v>
      </c>
      <c r="BA9" s="179" t="s">
        <v>603</v>
      </c>
    </row>
    <row r="10" spans="1:55" ht="45">
      <c r="A10" s="6" t="s">
        <v>109</v>
      </c>
      <c r="B10" s="44">
        <v>2008</v>
      </c>
      <c r="E10" s="143" t="s">
        <v>194</v>
      </c>
      <c r="F10" s="147"/>
      <c r="I10" s="143" t="s">
        <v>208</v>
      </c>
      <c r="O10" s="544" t="s">
        <v>651</v>
      </c>
      <c r="V10" s="1040" t="s">
        <v>208</v>
      </c>
      <c r="W10" s="1037"/>
      <c r="X10" s="1035" t="s">
        <v>619</v>
      </c>
      <c r="Y10" s="1036" t="s">
        <v>686</v>
      </c>
      <c r="Z10" s="208"/>
      <c r="AP10" s="1128" t="s">
        <v>620</v>
      </c>
      <c r="AQ10" s="1034" t="s">
        <v>618</v>
      </c>
      <c r="AW10" s="409" t="s">
        <v>558</v>
      </c>
      <c r="AX10" s="410" t="s">
        <v>558</v>
      </c>
    </row>
    <row r="11" spans="1:55" ht="22.5">
      <c r="A11" s="6" t="s">
        <v>110</v>
      </c>
      <c r="B11" s="44">
        <v>2009</v>
      </c>
      <c r="E11" s="143" t="s">
        <v>195</v>
      </c>
      <c r="F11" s="147"/>
      <c r="I11" s="143" t="s">
        <v>209</v>
      </c>
      <c r="O11" s="527" t="s">
        <v>652</v>
      </c>
      <c r="V11" s="1039" t="s">
        <v>209</v>
      </c>
      <c r="W11" s="461"/>
      <c r="X11" s="460" t="s">
        <v>620</v>
      </c>
      <c r="Y11" s="752" t="s">
        <v>674</v>
      </c>
      <c r="Z11" s="208"/>
      <c r="AP11" s="1128" t="s">
        <v>619</v>
      </c>
      <c r="AQ11" s="741" t="s">
        <v>613</v>
      </c>
      <c r="AW11" s="409" t="s">
        <v>559</v>
      </c>
      <c r="AX11" s="410" t="s">
        <v>559</v>
      </c>
    </row>
    <row r="12" spans="1:55" ht="33.75">
      <c r="A12" s="6" t="s">
        <v>65</v>
      </c>
      <c r="B12" s="44">
        <v>2010</v>
      </c>
      <c r="E12" s="143" t="s">
        <v>196</v>
      </c>
      <c r="F12" s="147"/>
      <c r="G12" s="148" t="s">
        <v>292</v>
      </c>
      <c r="H12" s="148" t="s">
        <v>260</v>
      </c>
      <c r="I12" s="143" t="s">
        <v>210</v>
      </c>
      <c r="O12" s="527" t="s">
        <v>3</v>
      </c>
      <c r="V12" s="1039" t="s">
        <v>210</v>
      </c>
      <c r="W12" s="545"/>
      <c r="X12" s="460" t="s">
        <v>765</v>
      </c>
      <c r="Y12" s="752" t="s">
        <v>638</v>
      </c>
      <c r="AP12" s="1128" t="s">
        <v>618</v>
      </c>
      <c r="AQ12" s="528"/>
      <c r="AW12" s="409" t="s">
        <v>209</v>
      </c>
      <c r="AX12" s="410" t="s">
        <v>209</v>
      </c>
    </row>
    <row r="13" spans="1:55" ht="22.5">
      <c r="A13" s="6" t="s">
        <v>111</v>
      </c>
      <c r="B13" s="44">
        <v>2011</v>
      </c>
      <c r="E13" s="143" t="s">
        <v>197</v>
      </c>
      <c r="F13" s="147"/>
      <c r="G13" s="143" t="s">
        <v>261</v>
      </c>
      <c r="H13" s="143" t="s">
        <v>262</v>
      </c>
      <c r="I13" s="143" t="s">
        <v>211</v>
      </c>
      <c r="V13" s="1039" t="s">
        <v>211</v>
      </c>
      <c r="W13" s="545"/>
      <c r="X13" s="545"/>
      <c r="Y13" s="545"/>
      <c r="AW13" s="409" t="s">
        <v>210</v>
      </c>
      <c r="AX13" s="410" t="s">
        <v>210</v>
      </c>
    </row>
    <row r="14" spans="1:55" ht="45">
      <c r="A14" s="6" t="s">
        <v>66</v>
      </c>
      <c r="B14" s="44">
        <v>2012</v>
      </c>
      <c r="G14" s="143" t="s">
        <v>263</v>
      </c>
      <c r="H14" s="143" t="s">
        <v>263</v>
      </c>
      <c r="I14" s="143" t="s">
        <v>212</v>
      </c>
      <c r="N14" s="99" t="s">
        <v>316</v>
      </c>
      <c r="V14" s="1038">
        <v>13</v>
      </c>
      <c r="W14" s="459"/>
      <c r="X14" s="460" t="s">
        <v>772</v>
      </c>
      <c r="Y14" s="752" t="s">
        <v>638</v>
      </c>
      <c r="AW14" s="409" t="s">
        <v>211</v>
      </c>
      <c r="AX14" s="410" t="s">
        <v>211</v>
      </c>
    </row>
    <row r="15" spans="1:55" ht="63.75">
      <c r="A15" s="6" t="s">
        <v>441</v>
      </c>
      <c r="B15" s="44">
        <v>2013</v>
      </c>
      <c r="I15" s="143" t="s">
        <v>213</v>
      </c>
      <c r="N15" s="177" t="s">
        <v>324</v>
      </c>
      <c r="V15" s="528"/>
      <c r="W15" s="528"/>
      <c r="X15" s="217"/>
      <c r="Y15" s="528"/>
      <c r="AW15" s="409" t="s">
        <v>212</v>
      </c>
      <c r="AX15" s="410" t="s">
        <v>212</v>
      </c>
    </row>
    <row r="16" spans="1:55" ht="21" customHeight="1">
      <c r="A16" s="6" t="s">
        <v>112</v>
      </c>
      <c r="B16" s="44">
        <v>2014</v>
      </c>
      <c r="I16" s="143" t="s">
        <v>214</v>
      </c>
      <c r="N16" s="177" t="s">
        <v>323</v>
      </c>
      <c r="AW16" s="409" t="s">
        <v>213</v>
      </c>
      <c r="AX16" s="410" t="s">
        <v>213</v>
      </c>
    </row>
    <row r="17" spans="1:50" ht="21" customHeight="1">
      <c r="A17" s="6" t="s">
        <v>113</v>
      </c>
      <c r="B17" s="44">
        <v>2015</v>
      </c>
      <c r="I17" s="143" t="s">
        <v>215</v>
      </c>
      <c r="N17" s="177" t="s">
        <v>322</v>
      </c>
      <c r="X17" s="217"/>
      <c r="AW17" s="409" t="s">
        <v>214</v>
      </c>
      <c r="AX17" s="410" t="s">
        <v>214</v>
      </c>
    </row>
    <row r="18" spans="1:50" ht="21" customHeight="1">
      <c r="A18" s="6" t="s">
        <v>114</v>
      </c>
      <c r="B18" s="44">
        <v>2016</v>
      </c>
      <c r="I18" s="143" t="s">
        <v>216</v>
      </c>
      <c r="N18" s="177" t="s">
        <v>321</v>
      </c>
      <c r="X18" s="217"/>
      <c r="AW18" s="409" t="s">
        <v>215</v>
      </c>
      <c r="AX18" s="410" t="s">
        <v>215</v>
      </c>
    </row>
    <row r="19" spans="1:50" ht="21" customHeight="1">
      <c r="A19" s="6" t="s">
        <v>115</v>
      </c>
      <c r="B19" s="44">
        <v>2017</v>
      </c>
      <c r="I19" s="143" t="s">
        <v>217</v>
      </c>
      <c r="N19" s="177" t="s">
        <v>320</v>
      </c>
      <c r="X19" s="217"/>
      <c r="AW19" s="409" t="s">
        <v>216</v>
      </c>
      <c r="AX19" s="410" t="s">
        <v>216</v>
      </c>
    </row>
    <row r="20" spans="1:50" ht="21" customHeight="1">
      <c r="A20" s="6" t="s">
        <v>116</v>
      </c>
      <c r="B20" s="44">
        <v>2018</v>
      </c>
      <c r="I20" s="143" t="s">
        <v>218</v>
      </c>
      <c r="N20" s="177" t="s">
        <v>319</v>
      </c>
      <c r="AW20" s="409" t="s">
        <v>217</v>
      </c>
      <c r="AX20" s="410" t="s">
        <v>217</v>
      </c>
    </row>
    <row r="21" spans="1:50" ht="21" customHeight="1">
      <c r="A21" s="6" t="s">
        <v>117</v>
      </c>
      <c r="B21" s="44">
        <v>2019</v>
      </c>
      <c r="I21" s="143" t="s">
        <v>219</v>
      </c>
      <c r="N21" s="177" t="s">
        <v>318</v>
      </c>
      <c r="AW21" s="409" t="s">
        <v>218</v>
      </c>
      <c r="AX21" s="410" t="s">
        <v>218</v>
      </c>
    </row>
    <row r="22" spans="1:50" ht="21" customHeight="1">
      <c r="A22" s="6" t="s">
        <v>118</v>
      </c>
      <c r="B22" s="44">
        <v>2020</v>
      </c>
      <c r="N22" s="177" t="s">
        <v>317</v>
      </c>
      <c r="AW22" s="409" t="s">
        <v>219</v>
      </c>
      <c r="AX22" s="410" t="s">
        <v>219</v>
      </c>
    </row>
    <row r="23" spans="1:50" ht="21" customHeight="1">
      <c r="A23" s="6" t="s">
        <v>119</v>
      </c>
      <c r="B23" s="44">
        <v>2021</v>
      </c>
      <c r="AW23" s="409" t="s">
        <v>560</v>
      </c>
      <c r="AX23" s="410" t="s">
        <v>560</v>
      </c>
    </row>
    <row r="24" spans="1:50" ht="21" customHeight="1">
      <c r="A24" s="6" t="s">
        <v>120</v>
      </c>
      <c r="B24" s="44">
        <v>2022</v>
      </c>
      <c r="AW24" s="409" t="s">
        <v>561</v>
      </c>
      <c r="AX24" s="410" t="s">
        <v>561</v>
      </c>
    </row>
    <row r="25" spans="1:50">
      <c r="A25" s="6" t="s">
        <v>121</v>
      </c>
      <c r="B25" s="44">
        <v>2023</v>
      </c>
      <c r="AW25" s="409" t="s">
        <v>562</v>
      </c>
      <c r="AX25" s="410" t="s">
        <v>562</v>
      </c>
    </row>
    <row r="26" spans="1:50">
      <c r="A26" s="6" t="s">
        <v>122</v>
      </c>
      <c r="B26" s="44">
        <v>2024</v>
      </c>
      <c r="AX26" s="410" t="s">
        <v>563</v>
      </c>
    </row>
    <row r="27" spans="1:50">
      <c r="A27" s="6" t="s">
        <v>123</v>
      </c>
      <c r="B27" s="44">
        <v>2025</v>
      </c>
      <c r="AX27" s="410" t="s">
        <v>564</v>
      </c>
    </row>
    <row r="28" spans="1:50">
      <c r="A28" s="6" t="s">
        <v>124</v>
      </c>
      <c r="D28" s="269"/>
      <c r="E28" s="270"/>
      <c r="F28" s="270"/>
      <c r="H28" s="271" t="s">
        <v>408</v>
      </c>
      <c r="AX28" s="410" t="s">
        <v>565</v>
      </c>
    </row>
    <row r="29" spans="1:50">
      <c r="A29" s="6" t="s">
        <v>125</v>
      </c>
      <c r="D29" s="272" t="s">
        <v>409</v>
      </c>
      <c r="E29" s="273" t="str">
        <f>IF(periodStart = "","", periodStart)</f>
        <v>01.01.2022</v>
      </c>
      <c r="F29" s="273" t="str">
        <f>IF(periodEnd = "","", periodEnd)</f>
        <v>31.12.2022</v>
      </c>
      <c r="H29" s="274" t="s">
        <v>1890</v>
      </c>
      <c r="AX29" s="410" t="s">
        <v>566</v>
      </c>
    </row>
    <row r="30" spans="1:50">
      <c r="A30" s="6" t="s">
        <v>126</v>
      </c>
      <c r="D30" s="275"/>
      <c r="E30" s="276"/>
      <c r="F30" s="276"/>
      <c r="AX30" s="410" t="s">
        <v>567</v>
      </c>
    </row>
    <row r="31" spans="1:50" ht="12.75">
      <c r="A31" s="6" t="s">
        <v>127</v>
      </c>
      <c r="D31" s="269"/>
      <c r="E31" s="270"/>
      <c r="F31" s="270"/>
      <c r="H31" s="277"/>
      <c r="AX31" s="410" t="s">
        <v>568</v>
      </c>
    </row>
    <row r="32" spans="1:50">
      <c r="A32" s="6" t="s">
        <v>128</v>
      </c>
      <c r="D32" s="272" t="s">
        <v>410</v>
      </c>
      <c r="E32" s="278"/>
      <c r="F32" s="278"/>
      <c r="H32" s="279" t="s">
        <v>411</v>
      </c>
      <c r="O32" s="528" t="s">
        <v>643</v>
      </c>
      <c r="AX32" s="410" t="s">
        <v>569</v>
      </c>
    </row>
    <row r="33" spans="1:50">
      <c r="A33" s="6" t="s">
        <v>129</v>
      </c>
      <c r="O33" s="528" t="s">
        <v>644</v>
      </c>
      <c r="AX33" s="410" t="s">
        <v>570</v>
      </c>
    </row>
    <row r="34" spans="1:50">
      <c r="A34" s="6" t="s">
        <v>130</v>
      </c>
      <c r="O34" s="528" t="s">
        <v>645</v>
      </c>
      <c r="AX34" s="410" t="s">
        <v>571</v>
      </c>
    </row>
    <row r="35" spans="1:50">
      <c r="A35" s="6" t="s">
        <v>131</v>
      </c>
      <c r="O35" s="528" t="s">
        <v>646</v>
      </c>
      <c r="X35" s="528"/>
      <c r="Y35" s="528"/>
      <c r="AX35" s="410" t="s">
        <v>572</v>
      </c>
    </row>
    <row r="36" spans="1:50">
      <c r="A36" s="6" t="s">
        <v>95</v>
      </c>
      <c r="O36" s="528" t="s">
        <v>647</v>
      </c>
      <c r="AX36" s="410" t="s">
        <v>573</v>
      </c>
    </row>
    <row r="37" spans="1:50">
      <c r="A37" s="6" t="s">
        <v>96</v>
      </c>
      <c r="O37" s="528" t="s">
        <v>648</v>
      </c>
      <c r="AX37" s="410" t="s">
        <v>574</v>
      </c>
    </row>
    <row r="38" spans="1:50">
      <c r="A38" s="6" t="s">
        <v>97</v>
      </c>
      <c r="O38" s="528" t="s">
        <v>649</v>
      </c>
      <c r="AX38" s="410" t="s">
        <v>575</v>
      </c>
    </row>
    <row r="39" spans="1:50">
      <c r="A39" s="6" t="s">
        <v>98</v>
      </c>
      <c r="O39" s="528" t="s">
        <v>650</v>
      </c>
      <c r="AX39" s="410" t="s">
        <v>523</v>
      </c>
    </row>
    <row r="40" spans="1:50">
      <c r="A40" s="6" t="s">
        <v>99</v>
      </c>
      <c r="O40" s="528" t="s">
        <v>651</v>
      </c>
      <c r="AX40" s="410" t="s">
        <v>524</v>
      </c>
    </row>
    <row r="41" spans="1:50">
      <c r="A41" s="6" t="s">
        <v>100</v>
      </c>
      <c r="O41" s="528" t="s">
        <v>652</v>
      </c>
      <c r="AX41" s="410" t="s">
        <v>525</v>
      </c>
    </row>
    <row r="42" spans="1:50">
      <c r="A42" s="6" t="s">
        <v>132</v>
      </c>
      <c r="AX42" s="410" t="s">
        <v>526</v>
      </c>
    </row>
    <row r="43" spans="1:50">
      <c r="A43" s="6" t="s">
        <v>133</v>
      </c>
      <c r="AX43" s="410" t="s">
        <v>527</v>
      </c>
    </row>
    <row r="44" spans="1:50">
      <c r="A44" s="6" t="s">
        <v>134</v>
      </c>
      <c r="AX44" s="410" t="s">
        <v>528</v>
      </c>
    </row>
    <row r="45" spans="1:50">
      <c r="A45" s="6" t="s">
        <v>135</v>
      </c>
      <c r="AX45" s="410" t="s">
        <v>529</v>
      </c>
    </row>
    <row r="46" spans="1:50">
      <c r="A46" s="6" t="s">
        <v>136</v>
      </c>
      <c r="AX46" s="410" t="s">
        <v>530</v>
      </c>
    </row>
    <row r="47" spans="1:50">
      <c r="A47" s="6" t="s">
        <v>157</v>
      </c>
      <c r="AX47" s="410" t="s">
        <v>531</v>
      </c>
    </row>
    <row r="48" spans="1:50">
      <c r="A48" s="6" t="s">
        <v>158</v>
      </c>
      <c r="AX48" s="410" t="s">
        <v>532</v>
      </c>
    </row>
    <row r="49" spans="1:50">
      <c r="A49" s="6" t="s">
        <v>159</v>
      </c>
      <c r="AX49" s="410" t="s">
        <v>533</v>
      </c>
    </row>
    <row r="50" spans="1:50">
      <c r="A50" s="6" t="s">
        <v>137</v>
      </c>
      <c r="AX50" s="410" t="s">
        <v>534</v>
      </c>
    </row>
    <row r="51" spans="1:50">
      <c r="A51" s="6" t="s">
        <v>138</v>
      </c>
      <c r="AX51" s="410" t="s">
        <v>535</v>
      </c>
    </row>
    <row r="52" spans="1:50">
      <c r="A52" s="6" t="s">
        <v>139</v>
      </c>
      <c r="AX52" s="410" t="s">
        <v>536</v>
      </c>
    </row>
    <row r="53" spans="1:50">
      <c r="A53" s="6" t="s">
        <v>140</v>
      </c>
      <c r="X53" s="480"/>
      <c r="AX53" s="410" t="s">
        <v>537</v>
      </c>
    </row>
    <row r="54" spans="1:50">
      <c r="A54" s="6" t="s">
        <v>141</v>
      </c>
      <c r="X54" s="480"/>
      <c r="AX54" s="410" t="s">
        <v>538</v>
      </c>
    </row>
    <row r="55" spans="1:50">
      <c r="A55" s="6" t="s">
        <v>142</v>
      </c>
      <c r="X55" s="480"/>
      <c r="AX55" s="410" t="s">
        <v>539</v>
      </c>
    </row>
    <row r="56" spans="1:50">
      <c r="A56" s="6" t="s">
        <v>143</v>
      </c>
      <c r="X56" s="480"/>
      <c r="AX56" s="410" t="s">
        <v>540</v>
      </c>
    </row>
    <row r="57" spans="1:50">
      <c r="A57" s="6" t="s">
        <v>388</v>
      </c>
      <c r="X57" s="480"/>
      <c r="AX57" s="410" t="s">
        <v>541</v>
      </c>
    </row>
    <row r="58" spans="1:50">
      <c r="A58" s="6" t="s">
        <v>144</v>
      </c>
      <c r="X58" s="480"/>
      <c r="AX58" s="410" t="s">
        <v>542</v>
      </c>
    </row>
    <row r="59" spans="1:50">
      <c r="A59" s="6" t="s">
        <v>145</v>
      </c>
      <c r="X59" s="480"/>
      <c r="AX59" s="410" t="s">
        <v>543</v>
      </c>
    </row>
    <row r="60" spans="1:50">
      <c r="A60" s="6" t="s">
        <v>146</v>
      </c>
      <c r="X60" s="480"/>
      <c r="AX60" s="410" t="s">
        <v>544</v>
      </c>
    </row>
    <row r="61" spans="1:50">
      <c r="A61" s="6" t="s">
        <v>147</v>
      </c>
      <c r="X61" s="480"/>
      <c r="AX61" s="410" t="s">
        <v>545</v>
      </c>
    </row>
    <row r="62" spans="1:50">
      <c r="A62" s="6" t="s">
        <v>90</v>
      </c>
      <c r="X62" s="480"/>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sheetPr codeName="modCheckCyan">
    <tabColor indexed="47"/>
  </sheetPr>
  <dimension ref="A1:A164"/>
  <sheetViews>
    <sheetView showGridLines="0" workbookViewId="0"/>
  </sheetViews>
  <sheetFormatPr defaultRowHeight="11.25"/>
  <sheetData>
    <row r="1" spans="1:1">
      <c r="A1" s="1033">
        <f>IF('Форма 4.2.1 | Т-ТЭ | &gt;=25МВт'!$O$22="",1,0)</f>
        <v>1</v>
      </c>
    </row>
    <row r="2" spans="1:1">
      <c r="A2" s="1033">
        <f>IF('Форма 4.2.1 | Т-ТЭ | &gt;=25МВт'!$O$23="",1,0)</f>
        <v>1</v>
      </c>
    </row>
    <row r="3" spans="1:1">
      <c r="A3" s="1033">
        <f>IF('Форма 4.2.1 | Т-ТЭ | &gt;=25МВт'!$M$24="",1,0)</f>
        <v>1</v>
      </c>
    </row>
    <row r="4" spans="1:1">
      <c r="A4" s="1033">
        <f>IF('Форма 4.2.1 | Т-ТЭ | &gt;=25МВт'!$R$24="",1,0)</f>
        <v>1</v>
      </c>
    </row>
    <row r="5" spans="1:1">
      <c r="A5" s="1033">
        <f>IF('Форма 4.2.1 | Т-ТЭ | &gt;=25МВт'!$T$24="",1,0)</f>
        <v>1</v>
      </c>
    </row>
    <row r="6" spans="1:1">
      <c r="A6" s="1033">
        <f>IF('Форма 4.2.1 | Т-ТЭ | &gt;=25МВт'!$S$24="",1,0)</f>
        <v>0</v>
      </c>
    </row>
    <row r="7" spans="1:1">
      <c r="A7" s="1033">
        <f>IF('Форма 4.2.1 | Т-ТЭ | &gt;=25МВт'!$U$24="",1,0)</f>
        <v>0</v>
      </c>
    </row>
    <row r="8" spans="1:1">
      <c r="A8" s="1033">
        <f>IF('Форма 4.2.1 | Т-ТЭ | ТСО'!$O$22="",1,0)</f>
        <v>1</v>
      </c>
    </row>
    <row r="9" spans="1:1">
      <c r="A9" s="1033">
        <f>IF('Форма 4.2.1 | Т-ТЭ | ТСО'!$O$23="",1,0)</f>
        <v>1</v>
      </c>
    </row>
    <row r="10" spans="1:1">
      <c r="A10" s="1033">
        <f>IF('Форма 4.2.1 | Т-ТЭ | ТСО'!$M$24="",1,0)</f>
        <v>1</v>
      </c>
    </row>
    <row r="11" spans="1:1">
      <c r="A11" s="1033">
        <f>IF('Форма 4.2.1 | Т-ТЭ | ТСО'!$R$24="",1,0)</f>
        <v>1</v>
      </c>
    </row>
    <row r="12" spans="1:1">
      <c r="A12" s="1033">
        <f>IF('Форма 4.2.1 | Т-ТЭ | ТСО'!$T$24="",1,0)</f>
        <v>1</v>
      </c>
    </row>
    <row r="13" spans="1:1">
      <c r="A13" s="1033">
        <f>IF('Форма 4.2.1 | Т-ТЭ | ТСО'!$S$24="",1,0)</f>
        <v>0</v>
      </c>
    </row>
    <row r="14" spans="1:1">
      <c r="A14" s="1033">
        <f>IF('Форма 4.2.1 | Т-ТЭ | ТСО'!$U$24="",1,0)</f>
        <v>0</v>
      </c>
    </row>
    <row r="15" spans="1:1">
      <c r="A15" s="1033">
        <f>IF('Форма 4.2.1 | Т-ТЭ | потр'!$O$22="",1,0)</f>
        <v>0</v>
      </c>
    </row>
    <row r="16" spans="1:1">
      <c r="A16" s="1033">
        <f>IF('Форма 4.2.1 | Т-ТЭ | потр'!$O$23="",1,0)</f>
        <v>0</v>
      </c>
    </row>
    <row r="17" spans="1:1">
      <c r="A17" s="1033">
        <f>IF('Форма 4.2.1 | Т-ТЭ | потр'!$M$24="",1,0)</f>
        <v>0</v>
      </c>
    </row>
    <row r="18" spans="1:1">
      <c r="A18" s="1033">
        <f>IF('Форма 4.2.1 | Т-ТЭ | потр'!$R$24="",1,0)</f>
        <v>0</v>
      </c>
    </row>
    <row r="19" spans="1:1">
      <c r="A19" s="1033">
        <f>IF('Форма 4.2.1 | Т-ТЭ | потр'!$T$24="",1,0)</f>
        <v>0</v>
      </c>
    </row>
    <row r="20" spans="1:1">
      <c r="A20" s="1033">
        <f>IF('Форма 4.2.1 | Т-ТЭ | потр'!$S$24="",1,0)</f>
        <v>0</v>
      </c>
    </row>
    <row r="21" spans="1:1">
      <c r="A21" s="1033">
        <f>IF('Форма 4.2.1 | Т-ТЭ | потр'!$U$24="",1,0)</f>
        <v>0</v>
      </c>
    </row>
    <row r="22" spans="1:1">
      <c r="A22" s="1033">
        <f>IF('Форма 4.2.1 | Т-ТЭ | предел'!$O$24="",1,0)</f>
        <v>1</v>
      </c>
    </row>
    <row r="23" spans="1:1">
      <c r="A23" s="1033">
        <f>IF('Форма 4.2.1 | Т-ТЭ | предел'!$O$25="",1,0)</f>
        <v>1</v>
      </c>
    </row>
    <row r="24" spans="1:1">
      <c r="A24" s="1033">
        <f>IF('Форма 4.2.1 | Т-ТЭ | предел'!$M$26="",1,0)</f>
        <v>1</v>
      </c>
    </row>
    <row r="25" spans="1:1">
      <c r="A25" s="1033">
        <f>IF('Форма 4.2.1 | Т-ТЭ | предел'!$R$26="",1,0)</f>
        <v>1</v>
      </c>
    </row>
    <row r="26" spans="1:1">
      <c r="A26" s="1033">
        <f>IF('Форма 4.2.1 | Т-ТЭ | предел'!$T$26="",1,0)</f>
        <v>1</v>
      </c>
    </row>
    <row r="27" spans="1:1">
      <c r="A27" s="1033">
        <f>IF('Форма 4.2.1 | Т-ТЭ | предел'!$O$7="",1,0)</f>
        <v>0</v>
      </c>
    </row>
    <row r="28" spans="1:1">
      <c r="A28" s="1033">
        <f>IF('Форма 4.2.1 | Т-ТЭ | предел'!$S$26="",1,0)</f>
        <v>0</v>
      </c>
    </row>
    <row r="29" spans="1:1">
      <c r="A29" s="1033">
        <f>IF('Форма 4.2.1 | Т-ТЭ | предел'!$U$26="",1,0)</f>
        <v>0</v>
      </c>
    </row>
    <row r="30" spans="1:1">
      <c r="A30" s="1033">
        <f>IF('Форма 4.2.1 | Т-ТЭ | индикат'!$O$7="",1,0)</f>
        <v>1</v>
      </c>
    </row>
    <row r="31" spans="1:1">
      <c r="A31" s="1033">
        <f>IF('Форма 4.2.1 | Т-ТЭ | индикат'!$O$24="",1,0)</f>
        <v>1</v>
      </c>
    </row>
    <row r="32" spans="1:1">
      <c r="A32" s="1033">
        <f>IF('Форма 4.2.1 | Т-ТЭ | индикат'!$O$25="",1,0)</f>
        <v>1</v>
      </c>
    </row>
    <row r="33" spans="1:1">
      <c r="A33" s="1033">
        <f>IF('Форма 4.2.1 | Т-ТЭ | индикат'!$M$26="",1,0)</f>
        <v>1</v>
      </c>
    </row>
    <row r="34" spans="1:1">
      <c r="A34" s="1033">
        <f>IF('Форма 4.2.1 | Т-ТЭ | индикат'!$R$26="",1,0)</f>
        <v>1</v>
      </c>
    </row>
    <row r="35" spans="1:1">
      <c r="A35" s="1033">
        <f>IF('Форма 4.2.1 | Т-ТЭ | индикат'!$T$26="",1,0)</f>
        <v>1</v>
      </c>
    </row>
    <row r="36" spans="1:1">
      <c r="A36" s="1033">
        <f>IF('Форма 4.2.1 | Т-ТЭ | индикат'!$S$26="",1,0)</f>
        <v>0</v>
      </c>
    </row>
    <row r="37" spans="1:1">
      <c r="A37" s="1033">
        <f>IF('Форма 4.2.1 | Т-ТЭ | индикат'!$U$26="",1,0)</f>
        <v>0</v>
      </c>
    </row>
    <row r="38" spans="1:1">
      <c r="A38" s="1033">
        <f>IF('Форма 4.2.1 | Резерв мощности'!$O$22="",1,0)</f>
        <v>1</v>
      </c>
    </row>
    <row r="39" spans="1:1">
      <c r="A39" s="1033">
        <f>IF('Форма 4.2.1 | Резерв мощности'!$O$23="",1,0)</f>
        <v>1</v>
      </c>
    </row>
    <row r="40" spans="1:1">
      <c r="A40" s="1033">
        <f>IF('Форма 4.2.1 | Резерв мощности'!$M$24="",1,0)</f>
        <v>1</v>
      </c>
    </row>
    <row r="41" spans="1:1">
      <c r="A41" s="1033">
        <f>IF('Форма 4.2.1 | Резерв мощности'!$O$24="",1,0)</f>
        <v>1</v>
      </c>
    </row>
    <row r="42" spans="1:1">
      <c r="A42" s="1033">
        <f>IF('Форма 4.2.1 | Резерв мощности'!$R$24="",1,0)</f>
        <v>1</v>
      </c>
    </row>
    <row r="43" spans="1:1">
      <c r="A43" s="1033">
        <f>IF('Форма 4.2.1 | Резерв мощности'!$T$24="",1,0)</f>
        <v>1</v>
      </c>
    </row>
    <row r="44" spans="1:1">
      <c r="A44" s="1033">
        <f>IF('Форма 4.2.1 | Резерв мощности'!$S$24="",1,0)</f>
        <v>0</v>
      </c>
    </row>
    <row r="45" spans="1:1">
      <c r="A45" s="1033">
        <f>IF('Форма 4.2.1 | Резерв мощности'!$U$24="",1,0)</f>
        <v>0</v>
      </c>
    </row>
    <row r="46" spans="1:1">
      <c r="A46" s="1033">
        <f>IF('Форма 4.2.2 | Т-ТН'!$O$23="",1,0)</f>
        <v>1</v>
      </c>
    </row>
    <row r="47" spans="1:1">
      <c r="A47" s="1033">
        <f>IF('Форма 4.2.2 | Т-ТН'!$M$24="",1,0)</f>
        <v>1</v>
      </c>
    </row>
    <row r="48" spans="1:1">
      <c r="A48" s="1033">
        <f>IF('Форма 4.2.2 | Т-ТН'!$R$24="",1,0)</f>
        <v>1</v>
      </c>
    </row>
    <row r="49" spans="1:1">
      <c r="A49" s="1033">
        <f>IF('Форма 4.2.2 | Т-ТН'!$T$24="",1,0)</f>
        <v>1</v>
      </c>
    </row>
    <row r="50" spans="1:1">
      <c r="A50" s="1033">
        <f>IF('Форма 4.2.2 | Т-ТН'!$S$24="",1,0)</f>
        <v>0</v>
      </c>
    </row>
    <row r="51" spans="1:1">
      <c r="A51" s="1033">
        <f>IF('Форма 4.2.2 | Т-ТН'!$U$24="",1,0)</f>
        <v>0</v>
      </c>
    </row>
    <row r="52" spans="1:1">
      <c r="A52" s="1033">
        <f>IF('Форма 4.2.2 | Т-передача ТЭ'!$O$23="",1,0)</f>
        <v>1</v>
      </c>
    </row>
    <row r="53" spans="1:1">
      <c r="A53" s="1033">
        <f>IF('Форма 4.2.2 | Т-передача ТЭ'!$M$24="",1,0)</f>
        <v>1</v>
      </c>
    </row>
    <row r="54" spans="1:1">
      <c r="A54" s="1033">
        <f>IF('Форма 4.2.2 | Т-передача ТЭ'!$R$24="",1,0)</f>
        <v>1</v>
      </c>
    </row>
    <row r="55" spans="1:1">
      <c r="A55" s="1033">
        <f>IF('Форма 4.2.2 | Т-передача ТЭ'!$T$24="",1,0)</f>
        <v>1</v>
      </c>
    </row>
    <row r="56" spans="1:1">
      <c r="A56" s="1033">
        <f>IF('Форма 4.2.2 | Т-передача ТЭ'!$S$24="",1,0)</f>
        <v>0</v>
      </c>
    </row>
    <row r="57" spans="1:1">
      <c r="A57" s="1033">
        <f>IF('Форма 4.2.2 | Т-передача ТЭ'!$U$24="",1,0)</f>
        <v>0</v>
      </c>
    </row>
    <row r="58" spans="1:1">
      <c r="A58" s="1033">
        <f>IF('Форма 4.2.2 | Т-передача ТН'!$O$23="",1,0)</f>
        <v>1</v>
      </c>
    </row>
    <row r="59" spans="1:1">
      <c r="A59" s="1033">
        <f>IF('Форма 4.2.2 | Т-передача ТН'!$M$24="",1,0)</f>
        <v>1</v>
      </c>
    </row>
    <row r="60" spans="1:1">
      <c r="A60" s="1033">
        <f>IF('Форма 4.2.2 | Т-передача ТН'!$R$24="",1,0)</f>
        <v>1</v>
      </c>
    </row>
    <row r="61" spans="1:1">
      <c r="A61" s="1033">
        <f>IF('Форма 4.2.2 | Т-передача ТН'!$T$24="",1,0)</f>
        <v>1</v>
      </c>
    </row>
    <row r="62" spans="1:1">
      <c r="A62" s="1033">
        <f>IF('Форма 4.2.2 | Т-передача ТН'!$S$24="",1,0)</f>
        <v>0</v>
      </c>
    </row>
    <row r="63" spans="1:1">
      <c r="A63" s="1033">
        <f>IF('Форма 4.2.2 | Т-передача ТН'!$U$24="",1,0)</f>
        <v>0</v>
      </c>
    </row>
    <row r="64" spans="1:1">
      <c r="A64" s="1033">
        <f>IF('Форма 4.2.3 | Т-гор.вода'!$O$23="",1,0)</f>
        <v>1</v>
      </c>
    </row>
    <row r="65" spans="1:1">
      <c r="A65" s="1033">
        <f>IF('Форма 4.2.3 | Т-гор.вода'!$M$24="",1,0)</f>
        <v>0</v>
      </c>
    </row>
    <row r="66" spans="1:1">
      <c r="A66" s="1033">
        <f>IF('Форма 4.2.3 | Т-гор.вода'!$W$24="",1,0)</f>
        <v>1</v>
      </c>
    </row>
    <row r="67" spans="1:1">
      <c r="A67" s="1033">
        <f>IF('Форма 4.2.3 | Т-гор.вода'!$Y$24="",1,0)</f>
        <v>1</v>
      </c>
    </row>
    <row r="68" spans="1:1">
      <c r="A68" s="1033">
        <f>IF('Форма 4.2.3 | Т-гор.вода'!$M$25="",1,0)</f>
        <v>1</v>
      </c>
    </row>
    <row r="69" spans="1:1">
      <c r="A69" s="1033">
        <f>IF('Форма 4.2.3 | Т-гор.вода'!$X$24="",1,0)</f>
        <v>0</v>
      </c>
    </row>
    <row r="70" spans="1:1">
      <c r="A70" s="1033">
        <f>IF('Форма 4.2.3 | Т-гор.вода'!$Z$24="",1,0)</f>
        <v>0</v>
      </c>
    </row>
    <row r="71" spans="1:1">
      <c r="A71" s="1033">
        <f>IF('Форма 4.2.4 | Т-подкл'!$AB$23="",1,0)</f>
        <v>1</v>
      </c>
    </row>
    <row r="72" spans="1:1">
      <c r="A72" s="1033">
        <f>IF('Форма 4.2.4 | Т-подкл'!$AD$23="",1,0)</f>
        <v>1</v>
      </c>
    </row>
    <row r="73" spans="1:1">
      <c r="A73" s="1033">
        <f>IF('Форма 4.2.4 | Т-подкл'!$N$23="",1,0)</f>
        <v>0</v>
      </c>
    </row>
    <row r="74" spans="1:1">
      <c r="A74" s="1033">
        <f>IF('Форма 4.2.4 | Т-подкл'!$R$23="",1,0)</f>
        <v>0</v>
      </c>
    </row>
    <row r="75" spans="1:1">
      <c r="A75" s="1033">
        <f>IF('Форма 4.2.4 | Т-подкл'!$V$23="",1,0)</f>
        <v>0</v>
      </c>
    </row>
    <row r="76" spans="1:1">
      <c r="A76" s="1033">
        <f>IF('Форма 4.2.4 | Т-подкл'!$AC$23="",1,0)</f>
        <v>0</v>
      </c>
    </row>
    <row r="77" spans="1:1">
      <c r="A77" s="1033">
        <f>IF('Форма 4.2.4 | Т-подкл'!$AE$23="",1,0)</f>
        <v>0</v>
      </c>
    </row>
    <row r="78" spans="1:1">
      <c r="A78" s="1033">
        <f>IF('Форма 4.2.5 | Т-подкл(инд)'!$M$23="",1,0)</f>
        <v>1</v>
      </c>
    </row>
    <row r="79" spans="1:1">
      <c r="A79" s="1033">
        <f>IF('Форма 4.2.5 | Т-подкл(инд)'!$P$23="",1,0)</f>
        <v>1</v>
      </c>
    </row>
    <row r="80" spans="1:1">
      <c r="A80" s="1033">
        <f>IF('Форма 4.2.5 | Т-подкл(инд)'!$Q$23="",1,0)</f>
        <v>1</v>
      </c>
    </row>
    <row r="81" spans="1:1">
      <c r="A81" s="1033">
        <f>IF('Форма 4.2.5 | Т-подкл(инд)'!$R$23="",1,0)</f>
        <v>1</v>
      </c>
    </row>
    <row r="82" spans="1:1">
      <c r="A82" s="1033">
        <f>IF('Форма 4.2.5 | Т-подкл(инд)'!$S$23="",1,0)</f>
        <v>1</v>
      </c>
    </row>
    <row r="83" spans="1:1">
      <c r="A83" s="1033">
        <f>IF('Форма 4.2.5 | Т-подкл(инд)'!$T$23="",1,0)</f>
        <v>0</v>
      </c>
    </row>
    <row r="84" spans="1:1">
      <c r="A84" s="1033">
        <f>IF('Форма 4.2.5 | Т-подкл(инд)'!$V$23="",1,0)</f>
        <v>0</v>
      </c>
    </row>
    <row r="85" spans="1:1">
      <c r="A85" s="1033">
        <f>IF('Форма 4.7'!$E$12="",1,0)</f>
        <v>0</v>
      </c>
    </row>
    <row r="86" spans="1:1">
      <c r="A86" s="1033">
        <f>IF('Форма 4.7'!$F$12="",1,0)</f>
        <v>0</v>
      </c>
    </row>
    <row r="87" spans="1:1">
      <c r="A87" s="1033">
        <f>IF('Форма 4.8'!$G$11="",1,0)</f>
        <v>1</v>
      </c>
    </row>
    <row r="88" spans="1:1">
      <c r="A88" s="1033">
        <f>IF('Форма 4.8'!$G$12="",1,0)</f>
        <v>1</v>
      </c>
    </row>
    <row r="89" spans="1:1">
      <c r="A89" s="1033">
        <f>IF('Форма 4.8'!$H$12="",1,0)</f>
        <v>1</v>
      </c>
    </row>
    <row r="90" spans="1:1">
      <c r="A90" s="1033">
        <f>IF('Форма 4.8'!$H$13="",1,0)</f>
        <v>1</v>
      </c>
    </row>
    <row r="91" spans="1:1">
      <c r="A91" s="1033">
        <f>IF('Форма 4.8'!$E$15="",1,0)</f>
        <v>1</v>
      </c>
    </row>
    <row r="92" spans="1:1">
      <c r="A92" s="1033">
        <f>IF('Форма 4.8'!$H$15="",1,0)</f>
        <v>1</v>
      </c>
    </row>
    <row r="93" spans="1:1">
      <c r="A93" s="1033">
        <f>IF('Форма 4.8'!$G$18="",1,0)</f>
        <v>1</v>
      </c>
    </row>
    <row r="94" spans="1:1">
      <c r="A94" s="1033">
        <f>IF('Форма 4.8'!$G$22="",1,0)</f>
        <v>1</v>
      </c>
    </row>
    <row r="95" spans="1:1">
      <c r="A95" s="1033">
        <f>IF('Форма 4.8'!$G$25="",1,0)</f>
        <v>1</v>
      </c>
    </row>
    <row r="96" spans="1:1">
      <c r="A96" s="1033">
        <f>IF('Форма 4.8'!$E$31="",1,0)</f>
        <v>1</v>
      </c>
    </row>
    <row r="97" spans="1:1">
      <c r="A97" s="1033">
        <f>IF('Форма 4.8'!$H$31="",1,0)</f>
        <v>1</v>
      </c>
    </row>
    <row r="98" spans="1:1">
      <c r="A98" s="1033">
        <f>IF('Форма 4.8'!$G$28="",1,0)</f>
        <v>1</v>
      </c>
    </row>
    <row r="99" spans="1:1">
      <c r="A99" s="1033">
        <f>IF('Форма 1.0.2'!$E$12="",1,0)</f>
        <v>1</v>
      </c>
    </row>
    <row r="100" spans="1:1">
      <c r="A100" s="1033">
        <f>IF('Форма 1.0.2'!$F$12="",1,0)</f>
        <v>1</v>
      </c>
    </row>
    <row r="101" spans="1:1">
      <c r="A101" s="1033">
        <f>IF('Форма 1.0.2'!$G$12="",1,0)</f>
        <v>1</v>
      </c>
    </row>
    <row r="102" spans="1:1">
      <c r="A102" s="1033">
        <f>IF('Форма 1.0.2'!$H$12="",1,0)</f>
        <v>1</v>
      </c>
    </row>
    <row r="103" spans="1:1">
      <c r="A103" s="1033">
        <f>IF('Форма 1.0.2'!$I$12="",1,0)</f>
        <v>1</v>
      </c>
    </row>
    <row r="104" spans="1:1">
      <c r="A104" s="1033">
        <f>IF('Форма 1.0.2'!$J$12="",1,0)</f>
        <v>1</v>
      </c>
    </row>
    <row r="105" spans="1:1">
      <c r="A105" s="1033">
        <f>IF('Сведения об изменении'!$E$12="",1,0)</f>
        <v>1</v>
      </c>
    </row>
    <row r="106" spans="1:1">
      <c r="A106" s="1093">
        <f>IF('Форма 4.2.4 | Т-подкл'!$AA$23="",1,0)</f>
        <v>1</v>
      </c>
    </row>
    <row r="107" spans="1:1">
      <c r="A107" s="1093">
        <f>IF('Форма 4.2.4 | Т-подкл'!$Z$23="",1,0)</f>
        <v>1</v>
      </c>
    </row>
    <row r="108" spans="1:1">
      <c r="A108" s="1101">
        <f>IF(Территории!$E$12="",1,0)</f>
        <v>0</v>
      </c>
    </row>
    <row r="109" spans="1:1">
      <c r="A109" s="1101">
        <f>IF('Перечень тарифов'!$E$21="",1,0)</f>
        <v>0</v>
      </c>
    </row>
    <row r="110" spans="1:1">
      <c r="A110" s="1101">
        <f>IF('Перечень тарифов'!$F$21="",1,0)</f>
        <v>0</v>
      </c>
    </row>
    <row r="111" spans="1:1">
      <c r="A111" s="1101">
        <f>IF('Перечень тарифов'!$G$21="",1,0)</f>
        <v>0</v>
      </c>
    </row>
    <row r="112" spans="1:1">
      <c r="A112" s="1101">
        <f>IF('Перечень тарифов'!$K$21="",1,0)</f>
        <v>0</v>
      </c>
    </row>
    <row r="113" spans="1:1">
      <c r="A113" s="1101">
        <f>IF('Перечень тарифов'!$O$21="",1,0)</f>
        <v>0</v>
      </c>
    </row>
    <row r="114" spans="1:1">
      <c r="A114" s="1101">
        <f>IF('Перечень тарифов'!$S$21="",1,0)</f>
        <v>0</v>
      </c>
    </row>
    <row r="115" spans="1:1">
      <c r="A115" s="1101">
        <f>IF('Перечень тарифов'!$J$21="",1,0)</f>
        <v>0</v>
      </c>
    </row>
    <row r="116" spans="1:1">
      <c r="A116" s="1101">
        <f>IF('Перечень тарифов'!$J$25="",1,0)</f>
        <v>0</v>
      </c>
    </row>
    <row r="117" spans="1:1">
      <c r="A117" s="1101">
        <f>IF('Перечень тарифов'!$K$25="",1,0)</f>
        <v>0</v>
      </c>
    </row>
    <row r="118" spans="1:1">
      <c r="A118" s="1101">
        <f>IF('Перечень тарифов'!$O$25="",1,0)</f>
        <v>0</v>
      </c>
    </row>
    <row r="119" spans="1:1">
      <c r="A119" s="1101">
        <f>IF('Перечень тарифов'!$S$25="",1,0)</f>
        <v>0</v>
      </c>
    </row>
    <row r="120" spans="1:1">
      <c r="A120" s="1101">
        <f>IF('Перечень тарифов'!$N$21="",1,0)</f>
        <v>0</v>
      </c>
    </row>
    <row r="121" spans="1:1">
      <c r="A121" s="1101">
        <f>IF('Перечень тарифов'!$N$25="",1,0)</f>
        <v>0</v>
      </c>
    </row>
    <row r="122" spans="1:1">
      <c r="A122" s="1101">
        <f>IF('Форма 4.2.1 | Т-ТЭ | потр'!$O$24="",1,0)</f>
        <v>0</v>
      </c>
    </row>
    <row r="123" spans="1:1">
      <c r="A123" s="1101">
        <f>IF('Форма 4.2.1 | Т-ТЭ | потр'!$O$41="",1,0)</f>
        <v>0</v>
      </c>
    </row>
    <row r="124" spans="1:1">
      <c r="A124" s="1101">
        <f>IF('Форма 4.2.1 | Т-ТЭ | потр'!$O$42="",1,0)</f>
        <v>0</v>
      </c>
    </row>
    <row r="125" spans="1:1">
      <c r="A125" s="1101">
        <f>IF('Форма 4.2.1 | Т-ТЭ | потр'!$M$43="",1,0)</f>
        <v>0</v>
      </c>
    </row>
    <row r="126" spans="1:1">
      <c r="A126" s="1101">
        <f>IF('Форма 4.2.1 | Т-ТЭ | потр'!$O$43="",1,0)</f>
        <v>0</v>
      </c>
    </row>
    <row r="127" spans="1:1">
      <c r="A127" s="1101">
        <f>IF('Форма 4.2.1 | Т-ТЭ | потр'!$R$43="",1,0)</f>
        <v>0</v>
      </c>
    </row>
    <row r="128" spans="1:1">
      <c r="A128" s="1101">
        <f>IF('Форма 4.2.1 | Т-ТЭ | потр'!$T$43="",1,0)</f>
        <v>0</v>
      </c>
    </row>
    <row r="129" spans="1:1">
      <c r="A129" s="1101">
        <f>IF('Форма 4.2.1 | Т-ТЭ | потр'!$S$43="",1,0)</f>
        <v>0</v>
      </c>
    </row>
    <row r="130" spans="1:1">
      <c r="A130" s="1101">
        <f>IF('Форма 4.2.1 | Т-ТЭ | потр'!$U$43="",1,0)</f>
        <v>0</v>
      </c>
    </row>
    <row r="131" spans="1:1">
      <c r="A131" s="1101">
        <f>IF('Форма 4.2.1 | Т-ТЭ | потр'!$Y$43="",1,0)</f>
        <v>0</v>
      </c>
    </row>
    <row r="132" spans="1:1">
      <c r="A132" s="1101">
        <f>IF('Форма 4.2.1 | Т-ТЭ | потр'!$AA$43="",1,0)</f>
        <v>0</v>
      </c>
    </row>
    <row r="133" spans="1:1">
      <c r="A133" s="1101">
        <f>IF('Форма 4.2.1 | Т-ТЭ | потр'!$V$43="",1,0)</f>
        <v>0</v>
      </c>
    </row>
    <row r="134" spans="1:1">
      <c r="A134" s="1101">
        <f>IF('Форма 4.2.1 | Т-ТЭ | потр'!$Z$43="",1,0)</f>
        <v>0</v>
      </c>
    </row>
    <row r="135" spans="1:1">
      <c r="A135" s="1101">
        <f>IF('Форма 4.2.1 | Т-ТЭ | потр'!$AB$43="",1,0)</f>
        <v>0</v>
      </c>
    </row>
    <row r="136" spans="1:1">
      <c r="A136" s="1101">
        <f>IF('Форма 4.2.1 | Т-ТЭ | потр'!$Y$24="",1,0)</f>
        <v>0</v>
      </c>
    </row>
    <row r="137" spans="1:1">
      <c r="A137" s="1101">
        <f>IF('Форма 4.2.1 | Т-ТЭ | потр'!$AA$24="",1,0)</f>
        <v>0</v>
      </c>
    </row>
    <row r="138" spans="1:1">
      <c r="A138" s="1101">
        <f>IF('Форма 4.2.1 | Т-ТЭ | потр'!$V$24="",1,0)</f>
        <v>0</v>
      </c>
    </row>
    <row r="139" spans="1:1">
      <c r="A139" s="1101">
        <f>IF('Форма 4.2.1 | Т-ТЭ | потр'!$Z$24="",1,0)</f>
        <v>0</v>
      </c>
    </row>
    <row r="140" spans="1:1">
      <c r="A140" s="1101">
        <f>IF('Форма 4.2.1 | Т-ТЭ | потр'!$AB$24="",1,0)</f>
        <v>0</v>
      </c>
    </row>
    <row r="141" spans="1:1">
      <c r="A141" s="1101">
        <f>IF('Форма 4.2.1 | Т-ТЭ | потр'!$O$27="",1,0)</f>
        <v>0</v>
      </c>
    </row>
    <row r="142" spans="1:1">
      <c r="A142" s="1101">
        <f>IF('Форма 4.2.1 | Т-ТЭ | потр'!$M$28="",1,0)</f>
        <v>0</v>
      </c>
    </row>
    <row r="143" spans="1:1">
      <c r="A143" s="1101">
        <f>IF('Форма 4.2.1 | Т-ТЭ | потр'!$O$28="",1,0)</f>
        <v>0</v>
      </c>
    </row>
    <row r="144" spans="1:1">
      <c r="A144" s="1101">
        <f>IF('Форма 4.2.1 | Т-ТЭ | потр'!$R$28="",1,0)</f>
        <v>0</v>
      </c>
    </row>
    <row r="145" spans="1:1">
      <c r="A145" s="1101">
        <f>IF('Форма 4.2.1 | Т-ТЭ | потр'!$T$28="",1,0)</f>
        <v>0</v>
      </c>
    </row>
    <row r="146" spans="1:1">
      <c r="A146" s="1101">
        <f>IF('Форма 4.2.1 | Т-ТЭ | потр'!$V$28="",1,0)</f>
        <v>0</v>
      </c>
    </row>
    <row r="147" spans="1:1">
      <c r="A147" s="1101">
        <f>IF('Форма 4.2.1 | Т-ТЭ | потр'!$Y$28="",1,0)</f>
        <v>0</v>
      </c>
    </row>
    <row r="148" spans="1:1">
      <c r="A148" s="1101">
        <f>IF('Форма 4.2.1 | Т-ТЭ | потр'!$AA$28="",1,0)</f>
        <v>0</v>
      </c>
    </row>
    <row r="149" spans="1:1">
      <c r="A149" s="1101">
        <f>IF('Форма 4.2.1 | Т-ТЭ | потр'!$S$28="",1,0)</f>
        <v>0</v>
      </c>
    </row>
    <row r="150" spans="1:1">
      <c r="A150" s="1101">
        <f>IF('Форма 4.2.1 | Т-ТЭ | потр'!$U$28="",1,0)</f>
        <v>0</v>
      </c>
    </row>
    <row r="151" spans="1:1">
      <c r="A151" s="1101">
        <f>IF('Форма 4.2.1 | Т-ТЭ | потр'!$Z$28="",1,0)</f>
        <v>0</v>
      </c>
    </row>
    <row r="152" spans="1:1">
      <c r="A152" s="1101">
        <f>IF('Форма 4.2.1 | Т-ТЭ | потр'!$AB$28="",1,0)</f>
        <v>0</v>
      </c>
    </row>
    <row r="153" spans="1:1">
      <c r="A153" s="1101">
        <f>IF('Форма 4.2.1 | Т-ТЭ | потр'!$O$31="",1,0)</f>
        <v>0</v>
      </c>
    </row>
    <row r="154" spans="1:1">
      <c r="A154" s="1101">
        <f>IF('Форма 4.2.1 | Т-ТЭ | потр'!$M$32="",1,0)</f>
        <v>0</v>
      </c>
    </row>
    <row r="155" spans="1:1">
      <c r="A155" s="1101">
        <f>IF('Форма 4.2.1 | Т-ТЭ | потр'!$O$32="",1,0)</f>
        <v>0</v>
      </c>
    </row>
    <row r="156" spans="1:1">
      <c r="A156" s="1101">
        <f>IF('Форма 4.2.1 | Т-ТЭ | потр'!$R$32="",1,0)</f>
        <v>0</v>
      </c>
    </row>
    <row r="157" spans="1:1">
      <c r="A157" s="1101">
        <f>IF('Форма 4.2.1 | Т-ТЭ | потр'!$T$32="",1,0)</f>
        <v>0</v>
      </c>
    </row>
    <row r="158" spans="1:1">
      <c r="A158" s="1101">
        <f>IF('Форма 4.2.1 | Т-ТЭ | потр'!$V$32="",1,0)</f>
        <v>0</v>
      </c>
    </row>
    <row r="159" spans="1:1">
      <c r="A159" s="1101">
        <f>IF('Форма 4.2.1 | Т-ТЭ | потр'!$Y$32="",1,0)</f>
        <v>0</v>
      </c>
    </row>
    <row r="160" spans="1:1">
      <c r="A160" s="1101">
        <f>IF('Форма 4.2.1 | Т-ТЭ | потр'!$AA$32="",1,0)</f>
        <v>0</v>
      </c>
    </row>
    <row r="161" spans="1:1">
      <c r="A161" s="1101">
        <f>IF('Форма 4.2.1 | Т-ТЭ | потр'!$S$32="",1,0)</f>
        <v>0</v>
      </c>
    </row>
    <row r="162" spans="1:1">
      <c r="A162" s="1101">
        <f>IF('Форма 4.2.1 | Т-ТЭ | потр'!$U$32="",1,0)</f>
        <v>0</v>
      </c>
    </row>
    <row r="163" spans="1:1">
      <c r="A163" s="1101">
        <f>IF('Форма 4.2.1 | Т-ТЭ | потр'!$Z$32="",1,0)</f>
        <v>0</v>
      </c>
    </row>
    <row r="164" spans="1:1">
      <c r="A164" s="1101">
        <f>IF('Форма 4.2.1 | Т-ТЭ | потр'!$AB$32="",1,0)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sheetPr codeName="REESTR_LINK">
    <tabColor indexed="47"/>
  </sheetPr>
  <dimension ref="A1:C3"/>
  <sheetViews>
    <sheetView showGridLines="0" workbookViewId="0"/>
  </sheetViews>
  <sheetFormatPr defaultRowHeight="11.25"/>
  <cols>
    <col min="1" max="16384" width="9.140625" style="1128"/>
  </cols>
  <sheetData>
    <row r="1" spans="1:3">
      <c r="A1" s="1128" t="s">
        <v>512</v>
      </c>
      <c r="B1" s="1128" t="s">
        <v>513</v>
      </c>
      <c r="C1" s="1128" t="s">
        <v>67</v>
      </c>
    </row>
    <row r="2" spans="1:3">
      <c r="A2" s="1128">
        <v>4189678</v>
      </c>
      <c r="B2" s="1128" t="s">
        <v>1198</v>
      </c>
      <c r="C2" s="1128" t="s">
        <v>1199</v>
      </c>
    </row>
    <row r="3" spans="1:3">
      <c r="A3" s="1128">
        <v>4190415</v>
      </c>
      <c r="B3" s="1128" t="s">
        <v>1200</v>
      </c>
      <c r="C3" s="1128" t="s">
        <v>1199</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sheetPr codeName="REESTR_DS">
    <tabColor rgb="FFFFCC99"/>
  </sheetPr>
  <dimension ref="B3:B6"/>
  <sheetViews>
    <sheetView showGridLines="0" workbookViewId="0"/>
  </sheetViews>
  <sheetFormatPr defaultRowHeight="11.25"/>
  <cols>
    <col min="1" max="1" width="9.140625" style="258"/>
    <col min="2" max="2" width="66" style="258" customWidth="1"/>
    <col min="3" max="16384" width="9.140625" style="258"/>
  </cols>
  <sheetData>
    <row r="3" spans="2:2">
      <c r="B3" s="353" t="s">
        <v>1880</v>
      </c>
    </row>
    <row r="4" spans="2:2">
      <c r="B4" s="353" t="s">
        <v>516</v>
      </c>
    </row>
    <row r="5" spans="2:2">
      <c r="B5" s="353" t="s">
        <v>517</v>
      </c>
    </row>
    <row r="6" spans="2:2">
      <c r="B6" s="353"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sheetPr codeName="modHTTP">
    <tabColor rgb="FFFFCC99"/>
  </sheetPr>
  <dimension ref="A1"/>
  <sheetViews>
    <sheetView showGridLines="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sheetPr codeName="modfrmRezimChoose">
    <tabColor indexed="47"/>
  </sheetPr>
  <dimension ref="A1"/>
  <sheetViews>
    <sheetView showGridLines="0" zoomScaleNormal="85" workbookViewId="0"/>
  </sheetViews>
  <sheetFormatPr defaultRowHeight="11.25"/>
  <cols>
    <col min="1" max="1" width="9.140625" style="290"/>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sheetPr codeName="modSheetMain">
    <tabColor rgb="FFFFCC99"/>
  </sheetPr>
  <dimension ref="A1:E8"/>
  <sheetViews>
    <sheetView showGridLines="0" workbookViewId="0"/>
  </sheetViews>
  <sheetFormatPr defaultRowHeight="15"/>
  <cols>
    <col min="1" max="1" width="38.42578125" style="227" customWidth="1"/>
    <col min="2" max="16384" width="9.140625" style="227"/>
  </cols>
  <sheetData>
    <row r="1" spans="1:5">
      <c r="A1" s="228" t="s">
        <v>392</v>
      </c>
      <c r="B1" s="228" t="s">
        <v>393</v>
      </c>
      <c r="C1" s="228"/>
      <c r="D1" s="228"/>
      <c r="E1" s="228"/>
    </row>
    <row r="2" spans="1:5">
      <c r="A2" s="228"/>
      <c r="B2" s="228"/>
      <c r="C2" s="228"/>
      <c r="D2" s="228"/>
      <c r="E2" s="228"/>
    </row>
    <row r="3" spans="1:5">
      <c r="A3" s="228"/>
      <c r="B3" s="228"/>
      <c r="C3" s="228"/>
      <c r="D3" s="228"/>
      <c r="E3" s="228"/>
    </row>
    <row r="4" spans="1:5">
      <c r="A4" s="228"/>
      <c r="B4" s="228"/>
      <c r="C4" s="228"/>
      <c r="D4" s="228"/>
      <c r="E4" s="228"/>
    </row>
    <row r="5" spans="1:5">
      <c r="A5" s="228"/>
      <c r="B5" s="228"/>
      <c r="C5" s="228"/>
      <c r="D5" s="228"/>
      <c r="E5" s="228"/>
    </row>
    <row r="6" spans="1:5">
      <c r="A6" s="228"/>
      <c r="B6" s="228"/>
      <c r="C6" s="228"/>
      <c r="D6" s="228"/>
      <c r="E6" s="228"/>
    </row>
    <row r="7" spans="1:5">
      <c r="A7" s="228"/>
      <c r="B7" s="228"/>
      <c r="C7" s="228"/>
      <c r="D7" s="228"/>
      <c r="E7" s="228"/>
    </row>
    <row r="8" spans="1:5">
      <c r="A8" s="228"/>
      <c r="B8" s="228"/>
      <c r="C8" s="228"/>
      <c r="D8" s="228"/>
      <c r="E8" s="228"/>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sheetPr codeName="REESTR_VT">
    <tabColor indexed="47"/>
  </sheetPr>
  <dimension ref="A1:B12"/>
  <sheetViews>
    <sheetView showGridLines="0" workbookViewId="0"/>
  </sheetViews>
  <sheetFormatPr defaultRowHeight="11.25"/>
  <cols>
    <col min="1" max="1" width="9.140625" style="1128"/>
    <col min="2" max="2" width="65.28515625" style="1128" customWidth="1"/>
    <col min="3" max="3" width="41" style="1128" customWidth="1"/>
    <col min="4" max="16384" width="9.140625" style="1128"/>
  </cols>
  <sheetData>
    <row r="1" spans="1:2">
      <c r="A1" s="1128" t="s">
        <v>330</v>
      </c>
      <c r="B1" s="1128" t="s">
        <v>331</v>
      </c>
    </row>
    <row r="2" spans="1:2">
      <c r="A2" s="1128">
        <v>4213775</v>
      </c>
      <c r="B2" s="1128" t="s">
        <v>613</v>
      </c>
    </row>
    <row r="3" spans="1:2">
      <c r="A3" s="1128">
        <v>4213784</v>
      </c>
      <c r="B3" s="1128" t="s">
        <v>772</v>
      </c>
    </row>
    <row r="4" spans="1:2">
      <c r="A4" s="1128">
        <v>4213781</v>
      </c>
      <c r="B4" s="1128" t="s">
        <v>771</v>
      </c>
    </row>
    <row r="5" spans="1:2">
      <c r="A5" s="1128">
        <v>4213776</v>
      </c>
      <c r="B5" s="1128" t="s">
        <v>614</v>
      </c>
    </row>
    <row r="6" spans="1:2">
      <c r="A6" s="1128">
        <v>4213777</v>
      </c>
      <c r="B6" s="1128" t="s">
        <v>615</v>
      </c>
    </row>
    <row r="7" spans="1:2">
      <c r="A7" s="1128">
        <v>4238670</v>
      </c>
      <c r="B7" s="1128" t="s">
        <v>762</v>
      </c>
    </row>
    <row r="8" spans="1:2">
      <c r="A8" s="1128">
        <v>4213778</v>
      </c>
      <c r="B8" s="1128" t="s">
        <v>616</v>
      </c>
    </row>
    <row r="9" spans="1:2">
      <c r="A9" s="1128">
        <v>4213780</v>
      </c>
      <c r="B9" s="1128" t="s">
        <v>617</v>
      </c>
    </row>
    <row r="10" spans="1:2">
      <c r="A10" s="1128">
        <v>4213779</v>
      </c>
      <c r="B10" s="1128" t="s">
        <v>620</v>
      </c>
    </row>
    <row r="11" spans="1:2">
      <c r="A11" s="1128">
        <v>4213783</v>
      </c>
      <c r="B11" s="1128" t="s">
        <v>619</v>
      </c>
    </row>
    <row r="12" spans="1:2">
      <c r="A12" s="1128">
        <v>4213782</v>
      </c>
      <c r="B12" s="1128" t="s">
        <v>618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sheetPr codeName="List00">
    <tabColor rgb="FFCCCCFF"/>
  </sheetPr>
  <dimension ref="A1:L54"/>
  <sheetViews>
    <sheetView showGridLines="0" tabSelected="1" topLeftCell="D1" zoomScale="80" zoomScaleNormal="80" workbookViewId="0">
      <selection activeCell="E5" sqref="E5:F5"/>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6" customFormat="1" ht="3" customHeight="1">
      <c r="A1" s="384"/>
      <c r="B1" s="385"/>
      <c r="F1" s="386">
        <v>26524292</v>
      </c>
      <c r="G1" s="387"/>
      <c r="I1" s="387"/>
    </row>
    <row r="2" spans="1:12" s="18" customFormat="1" ht="14.25">
      <c r="A2" s="197"/>
      <c r="B2" s="90"/>
      <c r="E2" s="392" t="str">
        <f>"Код шаблона: " &amp; GetCode()</f>
        <v>Код шаблона: FAS.JKH.OPEN.INFO.PRICE.WARM</v>
      </c>
      <c r="F2" s="441"/>
      <c r="G2" s="391"/>
      <c r="H2" s="391"/>
      <c r="I2" s="391"/>
      <c r="J2" s="391"/>
      <c r="K2" s="391"/>
      <c r="L2" s="391"/>
    </row>
    <row r="3" spans="1:12" ht="14.25">
      <c r="E3" s="393" t="str">
        <f>"Версия " &amp; GetVersion()</f>
        <v>Версия 1.0.2</v>
      </c>
      <c r="F3" s="441"/>
      <c r="G3" s="43"/>
      <c r="H3" s="43"/>
      <c r="I3" s="43"/>
      <c r="J3" s="43"/>
      <c r="K3" s="43"/>
      <c r="L3" s="260"/>
    </row>
    <row r="4" spans="1:12" s="371" customFormat="1" ht="6">
      <c r="A4" s="365"/>
      <c r="B4" s="366"/>
      <c r="C4" s="367"/>
      <c r="D4" s="368"/>
      <c r="E4" s="388"/>
      <c r="F4" s="389"/>
      <c r="G4" s="390"/>
      <c r="I4" s="372"/>
    </row>
    <row r="5" spans="1:12" ht="22.5">
      <c r="D5" s="24"/>
      <c r="E5" s="1149" t="s">
        <v>770</v>
      </c>
      <c r="F5" s="1150"/>
      <c r="G5" s="434"/>
      <c r="J5" s="308"/>
    </row>
    <row r="6" spans="1:12" s="371" customFormat="1" ht="6">
      <c r="A6" s="365"/>
      <c r="B6" s="366"/>
      <c r="C6" s="367"/>
      <c r="D6" s="368"/>
      <c r="E6" s="373"/>
      <c r="F6" s="374"/>
      <c r="G6" s="375"/>
      <c r="I6" s="372"/>
    </row>
    <row r="7" spans="1:12" ht="27">
      <c r="D7" s="24"/>
      <c r="E7" s="25" t="s">
        <v>52</v>
      </c>
      <c r="F7" s="327" t="s">
        <v>128</v>
      </c>
      <c r="G7" s="383"/>
    </row>
    <row r="8" spans="1:12" s="371" customFormat="1" ht="6">
      <c r="A8" s="365"/>
      <c r="B8" s="366"/>
      <c r="C8" s="367"/>
      <c r="D8" s="368"/>
      <c r="E8" s="369"/>
      <c r="F8" s="370"/>
      <c r="G8" s="368"/>
      <c r="I8" s="372"/>
    </row>
    <row r="9" spans="1:12" ht="27">
      <c r="D9" s="24"/>
      <c r="E9" s="25" t="s">
        <v>474</v>
      </c>
      <c r="F9" s="1110" t="s">
        <v>85</v>
      </c>
      <c r="G9" s="382"/>
    </row>
    <row r="10" spans="1:12" s="371" customFormat="1" ht="6">
      <c r="A10" s="376"/>
      <c r="B10" s="366"/>
      <c r="C10" s="367"/>
      <c r="D10" s="377"/>
      <c r="E10" s="373"/>
      <c r="F10" s="378"/>
      <c r="G10" s="379"/>
      <c r="I10" s="372"/>
    </row>
    <row r="11" spans="1:12" ht="27">
      <c r="A11" s="200"/>
      <c r="D11" s="24"/>
      <c r="E11" s="81" t="s">
        <v>472</v>
      </c>
      <c r="F11" s="1120" t="s">
        <v>1201</v>
      </c>
      <c r="G11" s="380"/>
    </row>
    <row r="12" spans="1:12" ht="27">
      <c r="D12" s="24"/>
      <c r="E12" s="81" t="s">
        <v>473</v>
      </c>
      <c r="F12" s="1120" t="s">
        <v>1202</v>
      </c>
      <c r="G12" s="382"/>
    </row>
    <row r="13" spans="1:12" s="371" customFormat="1" ht="6">
      <c r="A13" s="376"/>
      <c r="B13" s="366"/>
      <c r="C13" s="367"/>
      <c r="D13" s="377"/>
      <c r="E13" s="373"/>
      <c r="F13" s="378"/>
      <c r="G13" s="379"/>
      <c r="I13" s="372"/>
    </row>
    <row r="14" spans="1:12" ht="27">
      <c r="D14" s="24"/>
      <c r="E14" s="81" t="s">
        <v>369</v>
      </c>
      <c r="F14" s="328" t="s">
        <v>42</v>
      </c>
      <c r="G14" s="382"/>
    </row>
    <row r="15" spans="1:12" ht="27" hidden="1">
      <c r="D15" s="24"/>
      <c r="E15" s="81" t="s">
        <v>299</v>
      </c>
      <c r="F15" s="330" t="s">
        <v>777</v>
      </c>
      <c r="G15" s="382"/>
    </row>
    <row r="16" spans="1:12" ht="27" hidden="1">
      <c r="D16" s="24"/>
      <c r="E16" s="81" t="s">
        <v>600</v>
      </c>
      <c r="F16" s="330"/>
      <c r="G16" s="382"/>
    </row>
    <row r="17" spans="1:9" ht="19.5">
      <c r="D17" s="24"/>
      <c r="E17" s="25"/>
      <c r="F17" s="444" t="s">
        <v>608</v>
      </c>
      <c r="G17" s="21"/>
    </row>
    <row r="18" spans="1:9" ht="27">
      <c r="D18" s="24"/>
      <c r="E18" s="81" t="s">
        <v>502</v>
      </c>
      <c r="F18" s="328" t="s">
        <v>1870</v>
      </c>
      <c r="G18" s="382"/>
    </row>
    <row r="19" spans="1:9" ht="27">
      <c r="D19" s="24"/>
      <c r="E19" s="81" t="s">
        <v>597</v>
      </c>
      <c r="F19" s="329" t="s">
        <v>1872</v>
      </c>
      <c r="G19" s="382"/>
    </row>
    <row r="20" spans="1:9" ht="27">
      <c r="D20" s="24"/>
      <c r="E20" s="81" t="s">
        <v>596</v>
      </c>
      <c r="F20" s="328" t="s">
        <v>1889</v>
      </c>
      <c r="G20" s="382"/>
    </row>
    <row r="21" spans="1:9" ht="27">
      <c r="D21" s="24"/>
      <c r="E21" s="81" t="s">
        <v>501</v>
      </c>
      <c r="F21" s="328" t="s">
        <v>1871</v>
      </c>
      <c r="G21" s="382"/>
    </row>
    <row r="22" spans="1:9" ht="19.5" hidden="1">
      <c r="D22" s="24"/>
      <c r="E22" s="25"/>
      <c r="F22" s="444" t="s">
        <v>609</v>
      </c>
      <c r="G22" s="21"/>
    </row>
    <row r="23" spans="1:9" ht="27" hidden="1">
      <c r="D23" s="24"/>
      <c r="E23" s="81" t="s">
        <v>612</v>
      </c>
      <c r="F23" s="332"/>
      <c r="G23" s="382"/>
    </row>
    <row r="24" spans="1:9" ht="27" hidden="1">
      <c r="D24" s="24"/>
      <c r="E24" s="81" t="s">
        <v>611</v>
      </c>
      <c r="F24" s="330"/>
      <c r="G24" s="382"/>
    </row>
    <row r="25" spans="1:9" ht="27" hidden="1">
      <c r="D25" s="24"/>
      <c r="E25" s="81" t="s">
        <v>610</v>
      </c>
      <c r="F25" s="332"/>
      <c r="G25" s="382"/>
    </row>
    <row r="26" spans="1:9" ht="27" hidden="1">
      <c r="D26" s="24"/>
      <c r="E26" s="81" t="s">
        <v>501</v>
      </c>
      <c r="F26" s="332"/>
      <c r="G26" s="382"/>
    </row>
    <row r="27" spans="1:9" s="371" customFormat="1" ht="35.1" customHeight="1">
      <c r="A27" s="376"/>
      <c r="B27" s="366"/>
      <c r="C27" s="367"/>
      <c r="D27" s="377"/>
      <c r="E27" s="373"/>
      <c r="F27" s="378"/>
      <c r="G27" s="379"/>
      <c r="I27" s="372"/>
    </row>
    <row r="28" spans="1:9" ht="27">
      <c r="D28" s="24"/>
      <c r="E28" s="81" t="s">
        <v>170</v>
      </c>
      <c r="F28" s="348" t="s">
        <v>85</v>
      </c>
      <c r="G28" s="382"/>
    </row>
    <row r="29" spans="1:9" ht="27">
      <c r="C29" s="28"/>
      <c r="D29" s="29"/>
      <c r="E29" s="30" t="s">
        <v>79</v>
      </c>
      <c r="F29" s="331" t="s">
        <v>1252</v>
      </c>
      <c r="G29" s="381"/>
    </row>
    <row r="30" spans="1:9" ht="27" hidden="1">
      <c r="C30" s="28"/>
      <c r="D30" s="29"/>
      <c r="E30" s="52" t="s">
        <v>203</v>
      </c>
      <c r="F30" s="332"/>
      <c r="G30" s="381"/>
    </row>
    <row r="31" spans="1:9" ht="27">
      <c r="C31" s="28"/>
      <c r="D31" s="29"/>
      <c r="E31" s="30" t="s">
        <v>53</v>
      </c>
      <c r="F31" s="331" t="s">
        <v>1253</v>
      </c>
      <c r="G31" s="381"/>
    </row>
    <row r="32" spans="1:9" ht="27">
      <c r="C32" s="28"/>
      <c r="D32" s="29"/>
      <c r="E32" s="30" t="s">
        <v>54</v>
      </c>
      <c r="F32" s="331" t="s">
        <v>1254</v>
      </c>
      <c r="G32" s="381"/>
      <c r="H32" s="31"/>
    </row>
    <row r="33" spans="1:9" s="371" customFormat="1" ht="6">
      <c r="A33" s="376"/>
      <c r="B33" s="366"/>
      <c r="C33" s="367"/>
      <c r="D33" s="377"/>
      <c r="E33" s="373"/>
      <c r="F33" s="378"/>
      <c r="G33" s="379"/>
      <c r="I33" s="372"/>
    </row>
    <row r="34" spans="1:9" ht="27">
      <c r="A34" s="199"/>
      <c r="D34" s="26"/>
      <c r="E34" s="798" t="s">
        <v>724</v>
      </c>
      <c r="F34" s="1121" t="s">
        <v>727</v>
      </c>
      <c r="G34" s="380"/>
    </row>
    <row r="35" spans="1:9" s="371" customFormat="1" ht="6">
      <c r="A35" s="376"/>
      <c r="B35" s="366"/>
      <c r="C35" s="367"/>
      <c r="D35" s="377"/>
      <c r="E35" s="373"/>
      <c r="F35" s="378"/>
      <c r="G35" s="379"/>
      <c r="I35" s="372"/>
    </row>
    <row r="36" spans="1:9" ht="27">
      <c r="A36" s="199"/>
      <c r="D36" s="26"/>
      <c r="E36" s="81" t="s">
        <v>243</v>
      </c>
      <c r="F36" s="827" t="s">
        <v>204</v>
      </c>
      <c r="G36" s="380"/>
    </row>
    <row r="37" spans="1:9" s="371" customFormat="1" ht="6">
      <c r="A37" s="365"/>
      <c r="B37" s="366"/>
      <c r="C37" s="367"/>
      <c r="D37" s="368"/>
      <c r="E37" s="369"/>
      <c r="F37" s="370"/>
      <c r="G37" s="368"/>
      <c r="I37" s="372"/>
    </row>
    <row r="38" spans="1:9" ht="27">
      <c r="B38" s="189"/>
      <c r="D38" s="24"/>
      <c r="E38" s="81" t="s">
        <v>730</v>
      </c>
      <c r="F38" s="1110" t="s">
        <v>85</v>
      </c>
      <c r="G38" s="382"/>
      <c r="I38" s="19"/>
    </row>
    <row r="39" spans="1:9" s="371" customFormat="1" ht="6">
      <c r="A39" s="376"/>
      <c r="B39" s="366"/>
      <c r="C39" s="367"/>
      <c r="D39" s="377"/>
      <c r="E39" s="373"/>
      <c r="F39" s="378"/>
      <c r="G39" s="379"/>
      <c r="I39" s="372"/>
    </row>
    <row r="40" spans="1:9" ht="27">
      <c r="A40" s="201"/>
      <c r="B40" s="92"/>
      <c r="D40" s="33"/>
      <c r="E40" s="32" t="s">
        <v>546</v>
      </c>
      <c r="F40" s="328" t="s">
        <v>1873</v>
      </c>
      <c r="G40" s="380"/>
    </row>
    <row r="41" spans="1:9" ht="27">
      <c r="A41" s="201"/>
      <c r="B41" s="92"/>
      <c r="D41" s="33"/>
      <c r="E41" s="41" t="s">
        <v>547</v>
      </c>
      <c r="F41" s="328" t="s">
        <v>1874</v>
      </c>
      <c r="G41" s="380"/>
    </row>
    <row r="42" spans="1:9" ht="19.5">
      <c r="D42" s="24"/>
      <c r="E42" s="25"/>
      <c r="F42" s="444" t="s">
        <v>579</v>
      </c>
      <c r="G42" s="21"/>
    </row>
    <row r="43" spans="1:9" ht="27">
      <c r="A43" s="201"/>
      <c r="D43" s="21"/>
      <c r="E43" s="442" t="s">
        <v>87</v>
      </c>
      <c r="F43" s="448" t="s">
        <v>1875</v>
      </c>
      <c r="G43" s="380"/>
    </row>
    <row r="44" spans="1:9" ht="27">
      <c r="A44" s="201"/>
      <c r="B44" s="92"/>
      <c r="D44" s="33"/>
      <c r="E44" s="442" t="s">
        <v>88</v>
      </c>
      <c r="F44" s="448" t="s">
        <v>1876</v>
      </c>
      <c r="G44" s="380"/>
    </row>
    <row r="45" spans="1:9" ht="27">
      <c r="A45" s="201"/>
      <c r="B45" s="92"/>
      <c r="D45" s="33"/>
      <c r="E45" s="442" t="s">
        <v>580</v>
      </c>
      <c r="F45" s="448" t="s">
        <v>1877</v>
      </c>
      <c r="G45" s="380"/>
    </row>
    <row r="46" spans="1:9" ht="27">
      <c r="D46" s="24"/>
      <c r="E46" s="443" t="s">
        <v>581</v>
      </c>
      <c r="F46" s="448" t="s">
        <v>1878</v>
      </c>
      <c r="G46" s="382"/>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51"/>
      <c r="F54" s="1151"/>
      <c r="G54" s="1151"/>
      <c r="H54" s="1151"/>
      <c r="I54" s="1151"/>
    </row>
  </sheetData>
  <sheetProtection password="FA9C" sheet="1" objects="1" scenarios="1" formatColumns="0" formatRows="0"/>
  <dataConsolidate leftLabels="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sheetPr codeName="REESTR_VED">
    <tabColor indexed="47"/>
  </sheetPr>
  <dimension ref="A1:B11"/>
  <sheetViews>
    <sheetView showGridLines="0" workbookViewId="0"/>
  </sheetViews>
  <sheetFormatPr defaultRowHeight="11.25"/>
  <cols>
    <col min="1" max="1" width="9.140625" style="1128"/>
    <col min="2" max="2" width="65.28515625" style="1128" customWidth="1"/>
    <col min="3" max="3" width="41" style="1128" customWidth="1"/>
    <col min="4" max="16384" width="9.140625" style="1128"/>
  </cols>
  <sheetData>
    <row r="1" spans="1:2">
      <c r="A1" s="1128" t="s">
        <v>330</v>
      </c>
      <c r="B1" s="1128" t="s">
        <v>332</v>
      </c>
    </row>
    <row r="2" spans="1:2">
      <c r="A2" s="1128">
        <v>4190064</v>
      </c>
      <c r="B2" s="1128" t="s">
        <v>1188</v>
      </c>
    </row>
    <row r="3" spans="1:2">
      <c r="A3" s="1128">
        <v>4190065</v>
      </c>
      <c r="B3" s="1128" t="s">
        <v>1189</v>
      </c>
    </row>
    <row r="4" spans="1:2">
      <c r="A4" s="1128">
        <v>4190066</v>
      </c>
      <c r="B4" s="1128" t="s">
        <v>1190</v>
      </c>
    </row>
    <row r="5" spans="1:2">
      <c r="A5" s="1128">
        <v>4190067</v>
      </c>
      <c r="B5" s="1128" t="s">
        <v>1191</v>
      </c>
    </row>
    <row r="6" spans="1:2">
      <c r="A6" s="1128">
        <v>4190068</v>
      </c>
      <c r="B6" s="1128" t="s">
        <v>1192</v>
      </c>
    </row>
    <row r="7" spans="1:2">
      <c r="A7" s="1128">
        <v>4190069</v>
      </c>
      <c r="B7" s="1128" t="s">
        <v>1193</v>
      </c>
    </row>
    <row r="8" spans="1:2">
      <c r="A8" s="1128">
        <v>4190070</v>
      </c>
      <c r="B8" s="1128" t="s">
        <v>1194</v>
      </c>
    </row>
    <row r="9" spans="1:2">
      <c r="A9" s="1128">
        <v>4190071</v>
      </c>
      <c r="B9" s="1128" t="s">
        <v>1195</v>
      </c>
    </row>
    <row r="10" spans="1:2">
      <c r="A10" s="1128">
        <v>4190072</v>
      </c>
      <c r="B10" s="1128" t="s">
        <v>1196</v>
      </c>
    </row>
    <row r="11" spans="1:2">
      <c r="A11" s="1128">
        <v>4190073</v>
      </c>
      <c r="B11" s="1128" t="s">
        <v>1197</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sheetPr codeName="modfrmReestrObj">
    <tabColor indexed="47"/>
  </sheetPr>
  <dimension ref="A1"/>
  <sheetViews>
    <sheetView showGridLines="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sheetPr codeName="AllSheetsInThisWorkbook">
    <tabColor indexed="47"/>
  </sheetPr>
  <dimension ref="A1:B241"/>
  <sheetViews>
    <sheetView showGridLines="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577</v>
      </c>
    </row>
    <row r="7" spans="1:2">
      <c r="A7" t="s">
        <v>748</v>
      </c>
      <c r="B7" t="s">
        <v>488</v>
      </c>
    </row>
    <row r="8" spans="1:2">
      <c r="A8" t="s">
        <v>749</v>
      </c>
      <c r="B8" t="s">
        <v>426</v>
      </c>
    </row>
    <row r="9" spans="1:2">
      <c r="A9" t="s">
        <v>508</v>
      </c>
      <c r="B9" t="s">
        <v>427</v>
      </c>
    </row>
    <row r="10" spans="1:2">
      <c r="A10" t="s">
        <v>418</v>
      </c>
      <c r="B10" t="s">
        <v>428</v>
      </c>
    </row>
    <row r="11" spans="1:2">
      <c r="A11" t="s">
        <v>763</v>
      </c>
      <c r="B11" t="s">
        <v>489</v>
      </c>
    </row>
    <row r="12" spans="1:2">
      <c r="A12" t="s">
        <v>764</v>
      </c>
      <c r="B12" t="s">
        <v>429</v>
      </c>
    </row>
    <row r="13" spans="1:2">
      <c r="A13" t="s">
        <v>750</v>
      </c>
      <c r="B13" t="s">
        <v>430</v>
      </c>
    </row>
    <row r="14" spans="1:2">
      <c r="A14" t="s">
        <v>751</v>
      </c>
      <c r="B14" t="s">
        <v>431</v>
      </c>
    </row>
    <row r="15" spans="1:2">
      <c r="A15" t="s">
        <v>752</v>
      </c>
      <c r="B15" t="s">
        <v>335</v>
      </c>
    </row>
    <row r="16" spans="1:2">
      <c r="A16" t="s">
        <v>753</v>
      </c>
      <c r="B16" t="s">
        <v>61</v>
      </c>
    </row>
    <row r="17" spans="1:2">
      <c r="A17" t="s">
        <v>754</v>
      </c>
      <c r="B17" t="s">
        <v>387</v>
      </c>
    </row>
    <row r="18" spans="1:2">
      <c r="A18" t="s">
        <v>755</v>
      </c>
      <c r="B18" t="s">
        <v>440</v>
      </c>
    </row>
    <row r="19" spans="1:2">
      <c r="A19" t="s">
        <v>756</v>
      </c>
      <c r="B19" t="s">
        <v>250</v>
      </c>
    </row>
    <row r="20" spans="1:2">
      <c r="A20" t="s">
        <v>757</v>
      </c>
      <c r="B20" t="s">
        <v>74</v>
      </c>
    </row>
    <row r="21" spans="1:2">
      <c r="A21" t="s">
        <v>758</v>
      </c>
      <c r="B21" t="s">
        <v>63</v>
      </c>
    </row>
    <row r="22" spans="1:2">
      <c r="A22" t="s">
        <v>759</v>
      </c>
      <c r="B22" t="s">
        <v>75</v>
      </c>
    </row>
    <row r="23" spans="1:2">
      <c r="A23" t="s">
        <v>760</v>
      </c>
      <c r="B23" t="s">
        <v>432</v>
      </c>
    </row>
    <row r="24" spans="1:2">
      <c r="A24" t="s">
        <v>761</v>
      </c>
      <c r="B24" t="s">
        <v>73</v>
      </c>
    </row>
    <row r="25" spans="1:2">
      <c r="A25" t="s">
        <v>601</v>
      </c>
      <c r="B25" t="s">
        <v>62</v>
      </c>
    </row>
    <row r="26" spans="1:2">
      <c r="A26" t="s">
        <v>602</v>
      </c>
      <c r="B26" t="s">
        <v>64</v>
      </c>
    </row>
    <row r="27" spans="1:2">
      <c r="A27" t="s">
        <v>510</v>
      </c>
      <c r="B27" t="s">
        <v>385</v>
      </c>
    </row>
    <row r="28" spans="1:2">
      <c r="A28" t="s">
        <v>420</v>
      </c>
      <c r="B28" t="s">
        <v>14</v>
      </c>
    </row>
    <row r="29" spans="1:2">
      <c r="A29" t="s">
        <v>509</v>
      </c>
      <c r="B29" t="s">
        <v>15</v>
      </c>
    </row>
    <row r="30" spans="1:2">
      <c r="A30" t="s">
        <v>419</v>
      </c>
      <c r="B30" t="s">
        <v>578</v>
      </c>
    </row>
    <row r="31" spans="1:2">
      <c r="A31" t="s">
        <v>586</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sheetPr codeName="TSH_et_union_vert">
    <tabColor indexed="47"/>
  </sheetPr>
  <dimension ref="A1"/>
  <sheetViews>
    <sheetView showGridLines="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sheetPr codeName="modRegion">
    <tabColor indexed="47"/>
  </sheetPr>
  <dimension ref="A1"/>
  <sheetViews>
    <sheetView showGridLines="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sheetPr codeName="modReestr">
    <tabColor indexed="47"/>
  </sheetPr>
  <dimension ref="A1:A19"/>
  <sheetViews>
    <sheetView showGridLines="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sheetPr codeName="modfrmReestr">
    <tabColor indexed="47"/>
  </sheetPr>
  <dimension ref="A1"/>
  <sheetViews>
    <sheetView showGridLines="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sheetPr codeName="modUpdTemplMain">
    <tabColor indexed="47"/>
  </sheetPr>
  <dimension ref="AA1:AJ1"/>
  <sheetViews>
    <sheetView showGridLines="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sheetPr codeName="TSH_REESTR_ORG">
    <tabColor indexed="47"/>
  </sheetPr>
  <dimension ref="A1:J190"/>
  <sheetViews>
    <sheetView showGridLines="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1187</v>
      </c>
      <c r="B1" s="5" t="s">
        <v>1203</v>
      </c>
      <c r="C1" s="5" t="s">
        <v>1204</v>
      </c>
      <c r="D1" s="5" t="s">
        <v>1205</v>
      </c>
      <c r="E1" s="5" t="s">
        <v>1206</v>
      </c>
      <c r="F1" s="5" t="s">
        <v>1207</v>
      </c>
      <c r="G1" s="5" t="s">
        <v>1208</v>
      </c>
      <c r="H1" s="5" t="s">
        <v>1209</v>
      </c>
      <c r="I1" s="5" t="s">
        <v>1210</v>
      </c>
    </row>
    <row r="2" spans="1:10">
      <c r="A2" s="5">
        <v>1</v>
      </c>
      <c r="B2" s="5" t="s">
        <v>1211</v>
      </c>
      <c r="C2" s="5" t="s">
        <v>128</v>
      </c>
      <c r="D2" s="5" t="s">
        <v>1212</v>
      </c>
      <c r="E2" s="5" t="s">
        <v>1213</v>
      </c>
      <c r="F2" s="5" t="s">
        <v>1214</v>
      </c>
      <c r="G2" s="5" t="s">
        <v>1215</v>
      </c>
      <c r="H2" s="5" t="s">
        <v>1216</v>
      </c>
      <c r="J2" s="5" t="s">
        <v>1869</v>
      </c>
    </row>
    <row r="3" spans="1:10">
      <c r="A3" s="5">
        <v>2</v>
      </c>
      <c r="B3" s="5" t="s">
        <v>1211</v>
      </c>
      <c r="C3" s="5" t="s">
        <v>128</v>
      </c>
      <c r="D3" s="5" t="s">
        <v>1217</v>
      </c>
      <c r="E3" s="5" t="s">
        <v>1218</v>
      </c>
      <c r="F3" s="5" t="s">
        <v>1219</v>
      </c>
      <c r="G3" s="5" t="s">
        <v>1220</v>
      </c>
      <c r="J3" s="5" t="s">
        <v>1869</v>
      </c>
    </row>
    <row r="4" spans="1:10">
      <c r="A4" s="5">
        <v>3</v>
      </c>
      <c r="B4" s="5" t="s">
        <v>1211</v>
      </c>
      <c r="C4" s="5" t="s">
        <v>128</v>
      </c>
      <c r="D4" s="5" t="s">
        <v>1221</v>
      </c>
      <c r="E4" s="5" t="s">
        <v>1222</v>
      </c>
      <c r="F4" s="5" t="s">
        <v>1223</v>
      </c>
      <c r="G4" s="5" t="s">
        <v>1224</v>
      </c>
      <c r="J4" s="5" t="s">
        <v>1869</v>
      </c>
    </row>
    <row r="5" spans="1:10">
      <c r="A5" s="5">
        <v>4</v>
      </c>
      <c r="B5" s="5" t="s">
        <v>1211</v>
      </c>
      <c r="C5" s="5" t="s">
        <v>128</v>
      </c>
      <c r="D5" s="5" t="s">
        <v>1225</v>
      </c>
      <c r="E5" s="5" t="s">
        <v>1226</v>
      </c>
      <c r="F5" s="5" t="s">
        <v>1227</v>
      </c>
      <c r="G5" s="5" t="s">
        <v>1228</v>
      </c>
      <c r="J5" s="5" t="s">
        <v>1869</v>
      </c>
    </row>
    <row r="6" spans="1:10">
      <c r="A6" s="5">
        <v>5</v>
      </c>
      <c r="B6" s="5" t="s">
        <v>1211</v>
      </c>
      <c r="C6" s="5" t="s">
        <v>128</v>
      </c>
      <c r="D6" s="5" t="s">
        <v>1229</v>
      </c>
      <c r="E6" s="5" t="s">
        <v>1230</v>
      </c>
      <c r="F6" s="5" t="s">
        <v>1231</v>
      </c>
      <c r="G6" s="5" t="s">
        <v>1232</v>
      </c>
      <c r="J6" s="5" t="s">
        <v>1869</v>
      </c>
    </row>
    <row r="7" spans="1:10">
      <c r="A7" s="5">
        <v>6</v>
      </c>
      <c r="B7" s="5" t="s">
        <v>1211</v>
      </c>
      <c r="C7" s="5" t="s">
        <v>128</v>
      </c>
      <c r="D7" s="5" t="s">
        <v>1233</v>
      </c>
      <c r="E7" s="5" t="s">
        <v>1234</v>
      </c>
      <c r="F7" s="5" t="s">
        <v>1235</v>
      </c>
      <c r="G7" s="5" t="s">
        <v>1220</v>
      </c>
      <c r="J7" s="5" t="s">
        <v>1869</v>
      </c>
    </row>
    <row r="8" spans="1:10">
      <c r="A8" s="5">
        <v>7</v>
      </c>
      <c r="B8" s="5" t="s">
        <v>1211</v>
      </c>
      <c r="C8" s="5" t="s">
        <v>128</v>
      </c>
      <c r="D8" s="5" t="s">
        <v>1236</v>
      </c>
      <c r="E8" s="5" t="s">
        <v>1237</v>
      </c>
      <c r="F8" s="5" t="s">
        <v>1238</v>
      </c>
      <c r="G8" s="5" t="s">
        <v>1220</v>
      </c>
      <c r="J8" s="5" t="s">
        <v>1869</v>
      </c>
    </row>
    <row r="9" spans="1:10">
      <c r="A9" s="5">
        <v>8</v>
      </c>
      <c r="B9" s="5" t="s">
        <v>1211</v>
      </c>
      <c r="C9" s="5" t="s">
        <v>128</v>
      </c>
      <c r="D9" s="5" t="s">
        <v>1239</v>
      </c>
      <c r="E9" s="5" t="s">
        <v>1240</v>
      </c>
      <c r="F9" s="5" t="s">
        <v>1241</v>
      </c>
      <c r="G9" s="5" t="s">
        <v>1242</v>
      </c>
      <c r="J9" s="5" t="s">
        <v>1869</v>
      </c>
    </row>
    <row r="10" spans="1:10">
      <c r="A10" s="5">
        <v>9</v>
      </c>
      <c r="B10" s="5" t="s">
        <v>1211</v>
      </c>
      <c r="C10" s="5" t="s">
        <v>128</v>
      </c>
      <c r="D10" s="5" t="s">
        <v>1243</v>
      </c>
      <c r="E10" s="5" t="s">
        <v>1244</v>
      </c>
      <c r="F10" s="5" t="s">
        <v>1245</v>
      </c>
      <c r="G10" s="5" t="s">
        <v>1246</v>
      </c>
      <c r="H10" s="5" t="s">
        <v>1216</v>
      </c>
      <c r="J10" s="5" t="s">
        <v>1869</v>
      </c>
    </row>
    <row r="11" spans="1:10">
      <c r="A11" s="5">
        <v>10</v>
      </c>
      <c r="B11" s="5" t="s">
        <v>1211</v>
      </c>
      <c r="C11" s="5" t="s">
        <v>128</v>
      </c>
      <c r="D11" s="5" t="s">
        <v>1247</v>
      </c>
      <c r="E11" s="5" t="s">
        <v>1248</v>
      </c>
      <c r="F11" s="5" t="s">
        <v>1249</v>
      </c>
      <c r="G11" s="5" t="s">
        <v>1250</v>
      </c>
      <c r="J11" s="5" t="s">
        <v>1869</v>
      </c>
    </row>
    <row r="12" spans="1:10">
      <c r="A12" s="5">
        <v>11</v>
      </c>
      <c r="B12" s="5" t="s">
        <v>1211</v>
      </c>
      <c r="C12" s="5" t="s">
        <v>128</v>
      </c>
      <c r="D12" s="5" t="s">
        <v>1251</v>
      </c>
      <c r="E12" s="5" t="s">
        <v>1252</v>
      </c>
      <c r="F12" s="5" t="s">
        <v>1253</v>
      </c>
      <c r="G12" s="5" t="s">
        <v>1254</v>
      </c>
      <c r="H12" s="5" t="s">
        <v>1216</v>
      </c>
      <c r="J12" s="5" t="s">
        <v>1869</v>
      </c>
    </row>
    <row r="13" spans="1:10">
      <c r="A13" s="5">
        <v>12</v>
      </c>
      <c r="B13" s="5" t="s">
        <v>1211</v>
      </c>
      <c r="C13" s="5" t="s">
        <v>128</v>
      </c>
      <c r="D13" s="5" t="s">
        <v>1255</v>
      </c>
      <c r="E13" s="5" t="s">
        <v>1256</v>
      </c>
      <c r="F13" s="5" t="s">
        <v>1257</v>
      </c>
      <c r="G13" s="5" t="s">
        <v>1258</v>
      </c>
      <c r="H13" s="5" t="s">
        <v>1259</v>
      </c>
      <c r="J13" s="5" t="s">
        <v>1869</v>
      </c>
    </row>
    <row r="14" spans="1:10">
      <c r="A14" s="5">
        <v>13</v>
      </c>
      <c r="B14" s="5" t="s">
        <v>1211</v>
      </c>
      <c r="C14" s="5" t="s">
        <v>128</v>
      </c>
      <c r="D14" s="5" t="s">
        <v>1260</v>
      </c>
      <c r="E14" s="5" t="s">
        <v>1261</v>
      </c>
      <c r="F14" s="5" t="s">
        <v>1262</v>
      </c>
      <c r="G14" s="5" t="s">
        <v>1263</v>
      </c>
      <c r="H14" s="5" t="s">
        <v>1216</v>
      </c>
      <c r="J14" s="5" t="s">
        <v>1869</v>
      </c>
    </row>
    <row r="15" spans="1:10">
      <c r="A15" s="5">
        <v>14</v>
      </c>
      <c r="B15" s="5" t="s">
        <v>1211</v>
      </c>
      <c r="C15" s="5" t="s">
        <v>128</v>
      </c>
      <c r="D15" s="5" t="s">
        <v>1264</v>
      </c>
      <c r="E15" s="5" t="s">
        <v>1265</v>
      </c>
      <c r="F15" s="5" t="s">
        <v>1266</v>
      </c>
      <c r="G15" s="5" t="s">
        <v>1232</v>
      </c>
      <c r="J15" s="5" t="s">
        <v>1869</v>
      </c>
    </row>
    <row r="16" spans="1:10">
      <c r="A16" s="5">
        <v>15</v>
      </c>
      <c r="B16" s="5" t="s">
        <v>1211</v>
      </c>
      <c r="C16" s="5" t="s">
        <v>128</v>
      </c>
      <c r="D16" s="5" t="s">
        <v>1267</v>
      </c>
      <c r="E16" s="5" t="s">
        <v>1268</v>
      </c>
      <c r="F16" s="5" t="s">
        <v>1269</v>
      </c>
      <c r="G16" s="5" t="s">
        <v>1258</v>
      </c>
      <c r="H16" s="5" t="s">
        <v>1216</v>
      </c>
      <c r="J16" s="5" t="s">
        <v>1869</v>
      </c>
    </row>
    <row r="17" spans="1:10">
      <c r="A17" s="5">
        <v>16</v>
      </c>
      <c r="B17" s="5" t="s">
        <v>1211</v>
      </c>
      <c r="C17" s="5" t="s">
        <v>128</v>
      </c>
      <c r="D17" s="5" t="s">
        <v>1270</v>
      </c>
      <c r="E17" s="5" t="s">
        <v>1271</v>
      </c>
      <c r="F17" s="5" t="s">
        <v>1272</v>
      </c>
      <c r="G17" s="5" t="s">
        <v>1273</v>
      </c>
      <c r="H17" s="5" t="s">
        <v>1274</v>
      </c>
      <c r="J17" s="5" t="s">
        <v>1869</v>
      </c>
    </row>
    <row r="18" spans="1:10">
      <c r="A18" s="5">
        <v>17</v>
      </c>
      <c r="B18" s="5" t="s">
        <v>1211</v>
      </c>
      <c r="C18" s="5" t="s">
        <v>128</v>
      </c>
      <c r="D18" s="5" t="s">
        <v>1275</v>
      </c>
      <c r="E18" s="5" t="s">
        <v>1276</v>
      </c>
      <c r="F18" s="5" t="s">
        <v>1272</v>
      </c>
      <c r="G18" s="5" t="s">
        <v>1277</v>
      </c>
      <c r="J18" s="5" t="s">
        <v>1869</v>
      </c>
    </row>
    <row r="19" spans="1:10">
      <c r="A19" s="5">
        <v>18</v>
      </c>
      <c r="B19" s="5" t="s">
        <v>1211</v>
      </c>
      <c r="C19" s="5" t="s">
        <v>128</v>
      </c>
      <c r="D19" s="5" t="s">
        <v>1278</v>
      </c>
      <c r="E19" s="5" t="s">
        <v>1279</v>
      </c>
      <c r="F19" s="5" t="s">
        <v>1280</v>
      </c>
      <c r="G19" s="5" t="s">
        <v>1258</v>
      </c>
      <c r="H19" s="5" t="s">
        <v>1281</v>
      </c>
      <c r="J19" s="5" t="s">
        <v>1869</v>
      </c>
    </row>
    <row r="20" spans="1:10">
      <c r="A20" s="5">
        <v>19</v>
      </c>
      <c r="B20" s="5" t="s">
        <v>1211</v>
      </c>
      <c r="C20" s="5" t="s">
        <v>128</v>
      </c>
      <c r="D20" s="5" t="s">
        <v>1282</v>
      </c>
      <c r="E20" s="5" t="s">
        <v>1283</v>
      </c>
      <c r="F20" s="5" t="s">
        <v>1284</v>
      </c>
      <c r="G20" s="5" t="s">
        <v>1285</v>
      </c>
      <c r="J20" s="5" t="s">
        <v>1869</v>
      </c>
    </row>
    <row r="21" spans="1:10">
      <c r="A21" s="5">
        <v>20</v>
      </c>
      <c r="B21" s="5" t="s">
        <v>1211</v>
      </c>
      <c r="C21" s="5" t="s">
        <v>128</v>
      </c>
      <c r="D21" s="5" t="s">
        <v>1286</v>
      </c>
      <c r="E21" s="5" t="s">
        <v>1287</v>
      </c>
      <c r="F21" s="5" t="s">
        <v>1288</v>
      </c>
      <c r="G21" s="5" t="s">
        <v>1289</v>
      </c>
      <c r="H21" s="5" t="s">
        <v>1216</v>
      </c>
      <c r="J21" s="5" t="s">
        <v>1869</v>
      </c>
    </row>
    <row r="22" spans="1:10">
      <c r="A22" s="5">
        <v>21</v>
      </c>
      <c r="B22" s="5" t="s">
        <v>1211</v>
      </c>
      <c r="C22" s="5" t="s">
        <v>128</v>
      </c>
      <c r="D22" s="5" t="s">
        <v>1290</v>
      </c>
      <c r="E22" s="5" t="s">
        <v>1291</v>
      </c>
      <c r="F22" s="5" t="s">
        <v>1288</v>
      </c>
      <c r="G22" s="5" t="s">
        <v>1292</v>
      </c>
      <c r="J22" s="5" t="s">
        <v>1869</v>
      </c>
    </row>
    <row r="23" spans="1:10">
      <c r="A23" s="5">
        <v>22</v>
      </c>
      <c r="B23" s="5" t="s">
        <v>1211</v>
      </c>
      <c r="C23" s="5" t="s">
        <v>128</v>
      </c>
      <c r="D23" s="5" t="s">
        <v>1293</v>
      </c>
      <c r="E23" s="5" t="s">
        <v>1294</v>
      </c>
      <c r="F23" s="5" t="s">
        <v>1295</v>
      </c>
      <c r="G23" s="5" t="s">
        <v>1296</v>
      </c>
      <c r="J23" s="5" t="s">
        <v>1869</v>
      </c>
    </row>
    <row r="24" spans="1:10">
      <c r="A24" s="5">
        <v>23</v>
      </c>
      <c r="B24" s="5" t="s">
        <v>1211</v>
      </c>
      <c r="C24" s="5" t="s">
        <v>128</v>
      </c>
      <c r="D24" s="5" t="s">
        <v>1297</v>
      </c>
      <c r="E24" s="5" t="s">
        <v>1298</v>
      </c>
      <c r="F24" s="5" t="s">
        <v>1299</v>
      </c>
      <c r="G24" s="5" t="s">
        <v>1300</v>
      </c>
      <c r="H24" s="5" t="s">
        <v>1301</v>
      </c>
      <c r="J24" s="5" t="s">
        <v>1869</v>
      </c>
    </row>
    <row r="25" spans="1:10">
      <c r="A25" s="5">
        <v>24</v>
      </c>
      <c r="B25" s="5" t="s">
        <v>1211</v>
      </c>
      <c r="C25" s="5" t="s">
        <v>128</v>
      </c>
      <c r="D25" s="5" t="s">
        <v>1302</v>
      </c>
      <c r="E25" s="5" t="s">
        <v>1303</v>
      </c>
      <c r="F25" s="5" t="s">
        <v>1223</v>
      </c>
      <c r="G25" s="5" t="s">
        <v>1304</v>
      </c>
      <c r="H25" s="5" t="s">
        <v>1305</v>
      </c>
      <c r="J25" s="5" t="s">
        <v>1869</v>
      </c>
    </row>
    <row r="26" spans="1:10">
      <c r="A26" s="5">
        <v>25</v>
      </c>
      <c r="B26" s="5" t="s">
        <v>1211</v>
      </c>
      <c r="C26" s="5" t="s">
        <v>128</v>
      </c>
      <c r="D26" s="5" t="s">
        <v>1306</v>
      </c>
      <c r="E26" s="5" t="s">
        <v>1307</v>
      </c>
      <c r="F26" s="5" t="s">
        <v>1308</v>
      </c>
      <c r="G26" s="5" t="s">
        <v>1309</v>
      </c>
      <c r="H26" s="5" t="s">
        <v>1310</v>
      </c>
      <c r="J26" s="5" t="s">
        <v>1869</v>
      </c>
    </row>
    <row r="27" spans="1:10">
      <c r="A27" s="5">
        <v>26</v>
      </c>
      <c r="B27" s="5" t="s">
        <v>1211</v>
      </c>
      <c r="C27" s="5" t="s">
        <v>128</v>
      </c>
      <c r="D27" s="5" t="s">
        <v>1311</v>
      </c>
      <c r="E27" s="5" t="s">
        <v>1312</v>
      </c>
      <c r="F27" s="5" t="s">
        <v>1313</v>
      </c>
      <c r="G27" s="5" t="s">
        <v>1289</v>
      </c>
      <c r="J27" s="5" t="s">
        <v>1869</v>
      </c>
    </row>
    <row r="28" spans="1:10">
      <c r="A28" s="5">
        <v>27</v>
      </c>
      <c r="B28" s="5" t="s">
        <v>1211</v>
      </c>
      <c r="C28" s="5" t="s">
        <v>128</v>
      </c>
      <c r="D28" s="5" t="s">
        <v>1314</v>
      </c>
      <c r="E28" s="5" t="s">
        <v>1315</v>
      </c>
      <c r="F28" s="5" t="s">
        <v>1316</v>
      </c>
      <c r="G28" s="5" t="s">
        <v>1289</v>
      </c>
      <c r="J28" s="5" t="s">
        <v>1869</v>
      </c>
    </row>
    <row r="29" spans="1:10">
      <c r="A29" s="5">
        <v>28</v>
      </c>
      <c r="B29" s="5" t="s">
        <v>1211</v>
      </c>
      <c r="C29" s="5" t="s">
        <v>128</v>
      </c>
      <c r="D29" s="5" t="s">
        <v>1317</v>
      </c>
      <c r="E29" s="5" t="s">
        <v>1318</v>
      </c>
      <c r="F29" s="5" t="s">
        <v>1319</v>
      </c>
      <c r="G29" s="5" t="s">
        <v>1220</v>
      </c>
      <c r="H29" s="5" t="s">
        <v>1320</v>
      </c>
      <c r="J29" s="5" t="s">
        <v>1869</v>
      </c>
    </row>
    <row r="30" spans="1:10">
      <c r="A30" s="5">
        <v>29</v>
      </c>
      <c r="B30" s="5" t="s">
        <v>1211</v>
      </c>
      <c r="C30" s="5" t="s">
        <v>128</v>
      </c>
      <c r="D30" s="5" t="s">
        <v>1321</v>
      </c>
      <c r="E30" s="5" t="s">
        <v>1322</v>
      </c>
      <c r="F30" s="5" t="s">
        <v>1323</v>
      </c>
      <c r="G30" s="5" t="s">
        <v>1220</v>
      </c>
      <c r="J30" s="5" t="s">
        <v>1869</v>
      </c>
    </row>
    <row r="31" spans="1:10">
      <c r="A31" s="5">
        <v>30</v>
      </c>
      <c r="B31" s="5" t="s">
        <v>1211</v>
      </c>
      <c r="C31" s="5" t="s">
        <v>128</v>
      </c>
      <c r="D31" s="5" t="s">
        <v>1324</v>
      </c>
      <c r="E31" s="5" t="s">
        <v>1325</v>
      </c>
      <c r="F31" s="5" t="s">
        <v>1326</v>
      </c>
      <c r="G31" s="5" t="s">
        <v>1327</v>
      </c>
      <c r="J31" s="5" t="s">
        <v>1869</v>
      </c>
    </row>
    <row r="32" spans="1:10">
      <c r="A32" s="5">
        <v>31</v>
      </c>
      <c r="B32" s="5" t="s">
        <v>1211</v>
      </c>
      <c r="C32" s="5" t="s">
        <v>128</v>
      </c>
      <c r="D32" s="5" t="s">
        <v>1328</v>
      </c>
      <c r="E32" s="5" t="s">
        <v>1329</v>
      </c>
      <c r="F32" s="5" t="s">
        <v>1330</v>
      </c>
      <c r="G32" s="5" t="s">
        <v>1250</v>
      </c>
      <c r="J32" s="5" t="s">
        <v>1869</v>
      </c>
    </row>
    <row r="33" spans="1:10">
      <c r="A33" s="5">
        <v>32</v>
      </c>
      <c r="B33" s="5" t="s">
        <v>1211</v>
      </c>
      <c r="C33" s="5" t="s">
        <v>128</v>
      </c>
      <c r="D33" s="5" t="s">
        <v>1331</v>
      </c>
      <c r="E33" s="5" t="s">
        <v>1332</v>
      </c>
      <c r="F33" s="5" t="s">
        <v>1333</v>
      </c>
      <c r="G33" s="5" t="s">
        <v>1334</v>
      </c>
      <c r="J33" s="5" t="s">
        <v>1869</v>
      </c>
    </row>
    <row r="34" spans="1:10">
      <c r="A34" s="5">
        <v>33</v>
      </c>
      <c r="B34" s="5" t="s">
        <v>1211</v>
      </c>
      <c r="C34" s="5" t="s">
        <v>128</v>
      </c>
      <c r="D34" s="5" t="s">
        <v>1335</v>
      </c>
      <c r="E34" s="5" t="s">
        <v>1336</v>
      </c>
      <c r="F34" s="5" t="s">
        <v>1337</v>
      </c>
      <c r="G34" s="5" t="s">
        <v>1338</v>
      </c>
      <c r="J34" s="5" t="s">
        <v>1869</v>
      </c>
    </row>
    <row r="35" spans="1:10">
      <c r="A35" s="5">
        <v>34</v>
      </c>
      <c r="B35" s="5" t="s">
        <v>1211</v>
      </c>
      <c r="C35" s="5" t="s">
        <v>128</v>
      </c>
      <c r="D35" s="5" t="s">
        <v>1339</v>
      </c>
      <c r="E35" s="5" t="s">
        <v>1340</v>
      </c>
      <c r="F35" s="5" t="s">
        <v>1341</v>
      </c>
      <c r="G35" s="5" t="s">
        <v>1250</v>
      </c>
      <c r="J35" s="5" t="s">
        <v>1869</v>
      </c>
    </row>
    <row r="36" spans="1:10">
      <c r="A36" s="5">
        <v>35</v>
      </c>
      <c r="B36" s="5" t="s">
        <v>1211</v>
      </c>
      <c r="C36" s="5" t="s">
        <v>128</v>
      </c>
      <c r="D36" s="5" t="s">
        <v>1342</v>
      </c>
      <c r="E36" s="5" t="s">
        <v>1343</v>
      </c>
      <c r="F36" s="5" t="s">
        <v>1344</v>
      </c>
      <c r="G36" s="5" t="s">
        <v>1215</v>
      </c>
      <c r="J36" s="5" t="s">
        <v>1869</v>
      </c>
    </row>
    <row r="37" spans="1:10">
      <c r="A37" s="5">
        <v>36</v>
      </c>
      <c r="B37" s="5" t="s">
        <v>1211</v>
      </c>
      <c r="C37" s="5" t="s">
        <v>128</v>
      </c>
      <c r="D37" s="5" t="s">
        <v>1345</v>
      </c>
      <c r="E37" s="5" t="s">
        <v>1346</v>
      </c>
      <c r="F37" s="5" t="s">
        <v>1347</v>
      </c>
      <c r="G37" s="5" t="s">
        <v>1296</v>
      </c>
      <c r="H37" s="5" t="s">
        <v>1348</v>
      </c>
      <c r="J37" s="5" t="s">
        <v>1869</v>
      </c>
    </row>
    <row r="38" spans="1:10">
      <c r="A38" s="5">
        <v>37</v>
      </c>
      <c r="B38" s="5" t="s">
        <v>1211</v>
      </c>
      <c r="C38" s="5" t="s">
        <v>128</v>
      </c>
      <c r="D38" s="5" t="s">
        <v>1349</v>
      </c>
      <c r="E38" s="5" t="s">
        <v>1350</v>
      </c>
      <c r="F38" s="5" t="s">
        <v>1351</v>
      </c>
      <c r="G38" s="5" t="s">
        <v>1352</v>
      </c>
      <c r="J38" s="5" t="s">
        <v>1869</v>
      </c>
    </row>
    <row r="39" spans="1:10">
      <c r="A39" s="5">
        <v>38</v>
      </c>
      <c r="B39" s="5" t="s">
        <v>1211</v>
      </c>
      <c r="C39" s="5" t="s">
        <v>128</v>
      </c>
      <c r="D39" s="5" t="s">
        <v>1353</v>
      </c>
      <c r="E39" s="5" t="s">
        <v>1354</v>
      </c>
      <c r="F39" s="5" t="s">
        <v>1355</v>
      </c>
      <c r="G39" s="5" t="s">
        <v>1356</v>
      </c>
      <c r="J39" s="5" t="s">
        <v>1869</v>
      </c>
    </row>
    <row r="40" spans="1:10">
      <c r="A40" s="5">
        <v>39</v>
      </c>
      <c r="B40" s="5" t="s">
        <v>1211</v>
      </c>
      <c r="C40" s="5" t="s">
        <v>128</v>
      </c>
      <c r="D40" s="5" t="s">
        <v>1357</v>
      </c>
      <c r="E40" s="5" t="s">
        <v>1358</v>
      </c>
      <c r="F40" s="5" t="s">
        <v>1359</v>
      </c>
      <c r="G40" s="5" t="s">
        <v>1360</v>
      </c>
      <c r="H40" s="5" t="s">
        <v>1216</v>
      </c>
      <c r="J40" s="5" t="s">
        <v>1869</v>
      </c>
    </row>
    <row r="41" spans="1:10">
      <c r="A41" s="5">
        <v>40</v>
      </c>
      <c r="B41" s="5" t="s">
        <v>1211</v>
      </c>
      <c r="C41" s="5" t="s">
        <v>128</v>
      </c>
      <c r="D41" s="5" t="s">
        <v>1361</v>
      </c>
      <c r="E41" s="5" t="s">
        <v>1362</v>
      </c>
      <c r="F41" s="5" t="s">
        <v>1363</v>
      </c>
      <c r="G41" s="5" t="s">
        <v>1364</v>
      </c>
      <c r="J41" s="5" t="s">
        <v>1869</v>
      </c>
    </row>
    <row r="42" spans="1:10">
      <c r="A42" s="5">
        <v>41</v>
      </c>
      <c r="B42" s="5" t="s">
        <v>1211</v>
      </c>
      <c r="C42" s="5" t="s">
        <v>128</v>
      </c>
      <c r="D42" s="5" t="s">
        <v>1365</v>
      </c>
      <c r="E42" s="5" t="s">
        <v>1366</v>
      </c>
      <c r="F42" s="5" t="s">
        <v>1367</v>
      </c>
      <c r="G42" s="5" t="s">
        <v>1250</v>
      </c>
      <c r="J42" s="5" t="s">
        <v>1869</v>
      </c>
    </row>
    <row r="43" spans="1:10">
      <c r="A43" s="5">
        <v>42</v>
      </c>
      <c r="B43" s="5" t="s">
        <v>1211</v>
      </c>
      <c r="C43" s="5" t="s">
        <v>128</v>
      </c>
      <c r="D43" s="5" t="s">
        <v>1368</v>
      </c>
      <c r="E43" s="5" t="s">
        <v>1369</v>
      </c>
      <c r="F43" s="5" t="s">
        <v>1370</v>
      </c>
      <c r="G43" s="5" t="s">
        <v>1250</v>
      </c>
      <c r="J43" s="5" t="s">
        <v>1869</v>
      </c>
    </row>
    <row r="44" spans="1:10">
      <c r="A44" s="5">
        <v>43</v>
      </c>
      <c r="B44" s="5" t="s">
        <v>1211</v>
      </c>
      <c r="C44" s="5" t="s">
        <v>128</v>
      </c>
      <c r="D44" s="5" t="s">
        <v>1371</v>
      </c>
      <c r="E44" s="5" t="s">
        <v>1372</v>
      </c>
      <c r="F44" s="5" t="s">
        <v>1373</v>
      </c>
      <c r="G44" s="5" t="s">
        <v>1374</v>
      </c>
      <c r="J44" s="5" t="s">
        <v>1869</v>
      </c>
    </row>
    <row r="45" spans="1:10">
      <c r="A45" s="5">
        <v>44</v>
      </c>
      <c r="B45" s="5" t="s">
        <v>1211</v>
      </c>
      <c r="C45" s="5" t="s">
        <v>128</v>
      </c>
      <c r="D45" s="5" t="s">
        <v>1375</v>
      </c>
      <c r="E45" s="5" t="s">
        <v>1376</v>
      </c>
      <c r="F45" s="5" t="s">
        <v>1377</v>
      </c>
      <c r="G45" s="5" t="s">
        <v>1250</v>
      </c>
      <c r="J45" s="5" t="s">
        <v>1869</v>
      </c>
    </row>
    <row r="46" spans="1:10">
      <c r="A46" s="5">
        <v>45</v>
      </c>
      <c r="B46" s="5" t="s">
        <v>1211</v>
      </c>
      <c r="C46" s="5" t="s">
        <v>128</v>
      </c>
      <c r="D46" s="5" t="s">
        <v>1378</v>
      </c>
      <c r="E46" s="5" t="s">
        <v>1379</v>
      </c>
      <c r="F46" s="5" t="s">
        <v>1380</v>
      </c>
      <c r="G46" s="5" t="s">
        <v>1250</v>
      </c>
      <c r="H46" s="5" t="s">
        <v>1381</v>
      </c>
      <c r="J46" s="5" t="s">
        <v>1869</v>
      </c>
    </row>
    <row r="47" spans="1:10">
      <c r="A47" s="5">
        <v>46</v>
      </c>
      <c r="B47" s="5" t="s">
        <v>1211</v>
      </c>
      <c r="C47" s="5" t="s">
        <v>128</v>
      </c>
      <c r="D47" s="5" t="s">
        <v>1382</v>
      </c>
      <c r="E47" s="5" t="s">
        <v>1383</v>
      </c>
      <c r="F47" s="5" t="s">
        <v>1384</v>
      </c>
      <c r="G47" s="5" t="s">
        <v>1215</v>
      </c>
      <c r="J47" s="5" t="s">
        <v>1869</v>
      </c>
    </row>
    <row r="48" spans="1:10">
      <c r="A48" s="5">
        <v>47</v>
      </c>
      <c r="B48" s="5" t="s">
        <v>1211</v>
      </c>
      <c r="C48" s="5" t="s">
        <v>128</v>
      </c>
      <c r="D48" s="5" t="s">
        <v>1385</v>
      </c>
      <c r="E48" s="5" t="s">
        <v>1386</v>
      </c>
      <c r="F48" s="5" t="s">
        <v>1387</v>
      </c>
      <c r="G48" s="5" t="s">
        <v>1352</v>
      </c>
      <c r="H48" s="5" t="s">
        <v>1388</v>
      </c>
      <c r="J48" s="5" t="s">
        <v>1869</v>
      </c>
    </row>
    <row r="49" spans="1:10">
      <c r="A49" s="5">
        <v>48</v>
      </c>
      <c r="B49" s="5" t="s">
        <v>1211</v>
      </c>
      <c r="C49" s="5" t="s">
        <v>128</v>
      </c>
      <c r="D49" s="5" t="s">
        <v>1389</v>
      </c>
      <c r="E49" s="5" t="s">
        <v>1390</v>
      </c>
      <c r="F49" s="5" t="s">
        <v>1391</v>
      </c>
      <c r="G49" s="5" t="s">
        <v>1220</v>
      </c>
      <c r="H49" s="5" t="s">
        <v>1392</v>
      </c>
      <c r="J49" s="5" t="s">
        <v>1869</v>
      </c>
    </row>
    <row r="50" spans="1:10">
      <c r="A50" s="5">
        <v>49</v>
      </c>
      <c r="B50" s="5" t="s">
        <v>1211</v>
      </c>
      <c r="C50" s="5" t="s">
        <v>128</v>
      </c>
      <c r="D50" s="5" t="s">
        <v>1393</v>
      </c>
      <c r="E50" s="5" t="s">
        <v>1394</v>
      </c>
      <c r="F50" s="5" t="s">
        <v>1395</v>
      </c>
      <c r="G50" s="5" t="s">
        <v>1396</v>
      </c>
      <c r="J50" s="5" t="s">
        <v>1869</v>
      </c>
    </row>
    <row r="51" spans="1:10">
      <c r="A51" s="5">
        <v>50</v>
      </c>
      <c r="B51" s="5" t="s">
        <v>1211</v>
      </c>
      <c r="C51" s="5" t="s">
        <v>128</v>
      </c>
      <c r="D51" s="5" t="s">
        <v>1397</v>
      </c>
      <c r="E51" s="5" t="s">
        <v>1398</v>
      </c>
      <c r="F51" s="5" t="s">
        <v>1399</v>
      </c>
      <c r="G51" s="5" t="s">
        <v>1250</v>
      </c>
      <c r="J51" s="5" t="s">
        <v>1869</v>
      </c>
    </row>
    <row r="52" spans="1:10">
      <c r="A52" s="5">
        <v>51</v>
      </c>
      <c r="B52" s="5" t="s">
        <v>1211</v>
      </c>
      <c r="C52" s="5" t="s">
        <v>128</v>
      </c>
      <c r="D52" s="5" t="s">
        <v>1400</v>
      </c>
      <c r="E52" s="5" t="s">
        <v>1401</v>
      </c>
      <c r="F52" s="5" t="s">
        <v>1402</v>
      </c>
      <c r="G52" s="5" t="s">
        <v>1352</v>
      </c>
      <c r="J52" s="5" t="s">
        <v>1869</v>
      </c>
    </row>
    <row r="53" spans="1:10">
      <c r="A53" s="5">
        <v>52</v>
      </c>
      <c r="B53" s="5" t="s">
        <v>1211</v>
      </c>
      <c r="C53" s="5" t="s">
        <v>128</v>
      </c>
      <c r="D53" s="5" t="s">
        <v>1403</v>
      </c>
      <c r="E53" s="5" t="s">
        <v>1404</v>
      </c>
      <c r="F53" s="5" t="s">
        <v>1405</v>
      </c>
      <c r="G53" s="5" t="s">
        <v>1250</v>
      </c>
      <c r="J53" s="5" t="s">
        <v>1869</v>
      </c>
    </row>
    <row r="54" spans="1:10">
      <c r="A54" s="5">
        <v>53</v>
      </c>
      <c r="B54" s="5" t="s">
        <v>1211</v>
      </c>
      <c r="C54" s="5" t="s">
        <v>128</v>
      </c>
      <c r="D54" s="5" t="s">
        <v>1406</v>
      </c>
      <c r="E54" s="5" t="s">
        <v>1407</v>
      </c>
      <c r="F54" s="5" t="s">
        <v>1408</v>
      </c>
      <c r="G54" s="5" t="s">
        <v>1250</v>
      </c>
      <c r="J54" s="5" t="s">
        <v>1869</v>
      </c>
    </row>
    <row r="55" spans="1:10">
      <c r="A55" s="5">
        <v>54</v>
      </c>
      <c r="B55" s="5" t="s">
        <v>1211</v>
      </c>
      <c r="C55" s="5" t="s">
        <v>128</v>
      </c>
      <c r="D55" s="5" t="s">
        <v>1409</v>
      </c>
      <c r="E55" s="5" t="s">
        <v>1410</v>
      </c>
      <c r="F55" s="5" t="s">
        <v>1411</v>
      </c>
      <c r="G55" s="5" t="s">
        <v>1258</v>
      </c>
      <c r="J55" s="5" t="s">
        <v>1869</v>
      </c>
    </row>
    <row r="56" spans="1:10">
      <c r="A56" s="5">
        <v>55</v>
      </c>
      <c r="B56" s="5" t="s">
        <v>1211</v>
      </c>
      <c r="C56" s="5" t="s">
        <v>128</v>
      </c>
      <c r="D56" s="5" t="s">
        <v>1412</v>
      </c>
      <c r="E56" s="5" t="s">
        <v>1413</v>
      </c>
      <c r="F56" s="5" t="s">
        <v>1414</v>
      </c>
      <c r="G56" s="5" t="s">
        <v>1289</v>
      </c>
      <c r="J56" s="5" t="s">
        <v>1869</v>
      </c>
    </row>
    <row r="57" spans="1:10">
      <c r="A57" s="5">
        <v>56</v>
      </c>
      <c r="B57" s="5" t="s">
        <v>1211</v>
      </c>
      <c r="C57" s="5" t="s">
        <v>128</v>
      </c>
      <c r="D57" s="5" t="s">
        <v>1415</v>
      </c>
      <c r="E57" s="5" t="s">
        <v>1416</v>
      </c>
      <c r="F57" s="5" t="s">
        <v>1417</v>
      </c>
      <c r="G57" s="5" t="s">
        <v>1263</v>
      </c>
      <c r="J57" s="5" t="s">
        <v>1869</v>
      </c>
    </row>
    <row r="58" spans="1:10">
      <c r="A58" s="5">
        <v>57</v>
      </c>
      <c r="B58" s="5" t="s">
        <v>1211</v>
      </c>
      <c r="C58" s="5" t="s">
        <v>128</v>
      </c>
      <c r="D58" s="5" t="s">
        <v>1418</v>
      </c>
      <c r="E58" s="5" t="s">
        <v>1419</v>
      </c>
      <c r="F58" s="5" t="s">
        <v>1420</v>
      </c>
      <c r="G58" s="5" t="s">
        <v>1263</v>
      </c>
      <c r="J58" s="5" t="s">
        <v>1869</v>
      </c>
    </row>
    <row r="59" spans="1:10">
      <c r="A59" s="5">
        <v>58</v>
      </c>
      <c r="B59" s="5" t="s">
        <v>1211</v>
      </c>
      <c r="C59" s="5" t="s">
        <v>128</v>
      </c>
      <c r="D59" s="5" t="s">
        <v>1421</v>
      </c>
      <c r="E59" s="5" t="s">
        <v>1422</v>
      </c>
      <c r="F59" s="5" t="s">
        <v>1423</v>
      </c>
      <c r="G59" s="5" t="s">
        <v>1263</v>
      </c>
      <c r="J59" s="5" t="s">
        <v>1869</v>
      </c>
    </row>
    <row r="60" spans="1:10">
      <c r="A60" s="5">
        <v>59</v>
      </c>
      <c r="B60" s="5" t="s">
        <v>1211</v>
      </c>
      <c r="C60" s="5" t="s">
        <v>128</v>
      </c>
      <c r="D60" s="5" t="s">
        <v>1424</v>
      </c>
      <c r="E60" s="5" t="s">
        <v>1425</v>
      </c>
      <c r="F60" s="5" t="s">
        <v>1426</v>
      </c>
      <c r="G60" s="5" t="s">
        <v>1250</v>
      </c>
      <c r="J60" s="5" t="s">
        <v>1869</v>
      </c>
    </row>
    <row r="61" spans="1:10">
      <c r="A61" s="5">
        <v>60</v>
      </c>
      <c r="B61" s="5" t="s">
        <v>1211</v>
      </c>
      <c r="C61" s="5" t="s">
        <v>128</v>
      </c>
      <c r="D61" s="5" t="s">
        <v>1427</v>
      </c>
      <c r="E61" s="5" t="s">
        <v>1428</v>
      </c>
      <c r="F61" s="5" t="s">
        <v>1429</v>
      </c>
      <c r="G61" s="5" t="s">
        <v>1250</v>
      </c>
      <c r="J61" s="5" t="s">
        <v>1869</v>
      </c>
    </row>
    <row r="62" spans="1:10">
      <c r="A62" s="5">
        <v>61</v>
      </c>
      <c r="B62" s="5" t="s">
        <v>1211</v>
      </c>
      <c r="C62" s="5" t="s">
        <v>128</v>
      </c>
      <c r="D62" s="5" t="s">
        <v>1430</v>
      </c>
      <c r="E62" s="5" t="s">
        <v>1431</v>
      </c>
      <c r="F62" s="5" t="s">
        <v>1432</v>
      </c>
      <c r="G62" s="5" t="s">
        <v>1263</v>
      </c>
      <c r="J62" s="5" t="s">
        <v>1869</v>
      </c>
    </row>
    <row r="63" spans="1:10">
      <c r="A63" s="5">
        <v>62</v>
      </c>
      <c r="B63" s="5" t="s">
        <v>1211</v>
      </c>
      <c r="C63" s="5" t="s">
        <v>128</v>
      </c>
      <c r="D63" s="5" t="s">
        <v>1433</v>
      </c>
      <c r="E63" s="5" t="s">
        <v>1434</v>
      </c>
      <c r="F63" s="5" t="s">
        <v>1435</v>
      </c>
      <c r="G63" s="5" t="s">
        <v>1263</v>
      </c>
      <c r="J63" s="5" t="s">
        <v>1869</v>
      </c>
    </row>
    <row r="64" spans="1:10">
      <c r="A64" s="5">
        <v>63</v>
      </c>
      <c r="B64" s="5" t="s">
        <v>1211</v>
      </c>
      <c r="C64" s="5" t="s">
        <v>128</v>
      </c>
      <c r="D64" s="5" t="s">
        <v>1436</v>
      </c>
      <c r="E64" s="5" t="s">
        <v>1437</v>
      </c>
      <c r="F64" s="5" t="s">
        <v>1438</v>
      </c>
      <c r="G64" s="5" t="s">
        <v>1220</v>
      </c>
      <c r="J64" s="5" t="s">
        <v>1869</v>
      </c>
    </row>
    <row r="65" spans="1:10">
      <c r="A65" s="5">
        <v>64</v>
      </c>
      <c r="B65" s="5" t="s">
        <v>1211</v>
      </c>
      <c r="C65" s="5" t="s">
        <v>128</v>
      </c>
      <c r="D65" s="5" t="s">
        <v>1439</v>
      </c>
      <c r="E65" s="5" t="s">
        <v>1440</v>
      </c>
      <c r="F65" s="5" t="s">
        <v>1441</v>
      </c>
      <c r="G65" s="5" t="s">
        <v>1352</v>
      </c>
      <c r="J65" s="5" t="s">
        <v>1869</v>
      </c>
    </row>
    <row r="66" spans="1:10">
      <c r="A66" s="5">
        <v>65</v>
      </c>
      <c r="B66" s="5" t="s">
        <v>1211</v>
      </c>
      <c r="C66" s="5" t="s">
        <v>128</v>
      </c>
      <c r="D66" s="5" t="s">
        <v>1442</v>
      </c>
      <c r="E66" s="5" t="s">
        <v>1443</v>
      </c>
      <c r="F66" s="5" t="s">
        <v>1444</v>
      </c>
      <c r="G66" s="5" t="s">
        <v>1352</v>
      </c>
      <c r="J66" s="5" t="s">
        <v>1869</v>
      </c>
    </row>
    <row r="67" spans="1:10">
      <c r="A67" s="5">
        <v>66</v>
      </c>
      <c r="B67" s="5" t="s">
        <v>1211</v>
      </c>
      <c r="C67" s="5" t="s">
        <v>128</v>
      </c>
      <c r="D67" s="5" t="s">
        <v>1445</v>
      </c>
      <c r="E67" s="5" t="s">
        <v>1446</v>
      </c>
      <c r="F67" s="5" t="s">
        <v>1447</v>
      </c>
      <c r="G67" s="5" t="s">
        <v>1263</v>
      </c>
      <c r="J67" s="5" t="s">
        <v>1869</v>
      </c>
    </row>
    <row r="68" spans="1:10">
      <c r="A68" s="5">
        <v>67</v>
      </c>
      <c r="B68" s="5" t="s">
        <v>1211</v>
      </c>
      <c r="C68" s="5" t="s">
        <v>128</v>
      </c>
      <c r="D68" s="5" t="s">
        <v>1448</v>
      </c>
      <c r="E68" s="5" t="s">
        <v>1449</v>
      </c>
      <c r="F68" s="5" t="s">
        <v>1450</v>
      </c>
      <c r="G68" s="5" t="s">
        <v>1232</v>
      </c>
      <c r="H68" s="5" t="s">
        <v>1451</v>
      </c>
      <c r="J68" s="5" t="s">
        <v>1869</v>
      </c>
    </row>
    <row r="69" spans="1:10">
      <c r="A69" s="5">
        <v>68</v>
      </c>
      <c r="B69" s="5" t="s">
        <v>1211</v>
      </c>
      <c r="C69" s="5" t="s">
        <v>128</v>
      </c>
      <c r="D69" s="5" t="s">
        <v>1452</v>
      </c>
      <c r="E69" s="5" t="s">
        <v>1453</v>
      </c>
      <c r="F69" s="5" t="s">
        <v>1454</v>
      </c>
      <c r="G69" s="5" t="s">
        <v>1352</v>
      </c>
      <c r="J69" s="5" t="s">
        <v>1869</v>
      </c>
    </row>
    <row r="70" spans="1:10">
      <c r="A70" s="5">
        <v>69</v>
      </c>
      <c r="B70" s="5" t="s">
        <v>1211</v>
      </c>
      <c r="C70" s="5" t="s">
        <v>128</v>
      </c>
      <c r="D70" s="5" t="s">
        <v>1455</v>
      </c>
      <c r="E70" s="5" t="s">
        <v>1456</v>
      </c>
      <c r="F70" s="5" t="s">
        <v>1457</v>
      </c>
      <c r="G70" s="5" t="s">
        <v>1220</v>
      </c>
      <c r="H70" s="5" t="s">
        <v>1216</v>
      </c>
      <c r="J70" s="5" t="s">
        <v>1869</v>
      </c>
    </row>
    <row r="71" spans="1:10">
      <c r="A71" s="5">
        <v>70</v>
      </c>
      <c r="B71" s="5" t="s">
        <v>1211</v>
      </c>
      <c r="C71" s="5" t="s">
        <v>128</v>
      </c>
      <c r="D71" s="5" t="s">
        <v>1458</v>
      </c>
      <c r="E71" s="5" t="s">
        <v>1459</v>
      </c>
      <c r="F71" s="5" t="s">
        <v>1460</v>
      </c>
      <c r="G71" s="5" t="s">
        <v>1327</v>
      </c>
      <c r="J71" s="5" t="s">
        <v>1869</v>
      </c>
    </row>
    <row r="72" spans="1:10">
      <c r="A72" s="5">
        <v>71</v>
      </c>
      <c r="B72" s="5" t="s">
        <v>1211</v>
      </c>
      <c r="C72" s="5" t="s">
        <v>128</v>
      </c>
      <c r="D72" s="5" t="s">
        <v>1461</v>
      </c>
      <c r="E72" s="5" t="s">
        <v>1462</v>
      </c>
      <c r="F72" s="5" t="s">
        <v>1463</v>
      </c>
      <c r="G72" s="5" t="s">
        <v>1232</v>
      </c>
      <c r="J72" s="5" t="s">
        <v>1869</v>
      </c>
    </row>
    <row r="73" spans="1:10">
      <c r="A73" s="5">
        <v>72</v>
      </c>
      <c r="B73" s="5" t="s">
        <v>1211</v>
      </c>
      <c r="C73" s="5" t="s">
        <v>128</v>
      </c>
      <c r="D73" s="5" t="s">
        <v>1464</v>
      </c>
      <c r="E73" s="5" t="s">
        <v>1465</v>
      </c>
      <c r="F73" s="5" t="s">
        <v>1466</v>
      </c>
      <c r="G73" s="5" t="s">
        <v>1220</v>
      </c>
      <c r="J73" s="5" t="s">
        <v>1869</v>
      </c>
    </row>
    <row r="74" spans="1:10">
      <c r="A74" s="5">
        <v>73</v>
      </c>
      <c r="B74" s="5" t="s">
        <v>1211</v>
      </c>
      <c r="C74" s="5" t="s">
        <v>128</v>
      </c>
      <c r="D74" s="5" t="s">
        <v>1467</v>
      </c>
      <c r="E74" s="5" t="s">
        <v>1468</v>
      </c>
      <c r="F74" s="5" t="s">
        <v>1469</v>
      </c>
      <c r="G74" s="5" t="s">
        <v>1470</v>
      </c>
      <c r="H74" s="5" t="s">
        <v>1471</v>
      </c>
      <c r="J74" s="5" t="s">
        <v>1869</v>
      </c>
    </row>
    <row r="75" spans="1:10">
      <c r="A75" s="5">
        <v>74</v>
      </c>
      <c r="B75" s="5" t="s">
        <v>1211</v>
      </c>
      <c r="C75" s="5" t="s">
        <v>128</v>
      </c>
      <c r="D75" s="5" t="s">
        <v>1472</v>
      </c>
      <c r="E75" s="5" t="s">
        <v>1473</v>
      </c>
      <c r="F75" s="5" t="s">
        <v>1474</v>
      </c>
      <c r="G75" s="5" t="s">
        <v>1215</v>
      </c>
      <c r="J75" s="5" t="s">
        <v>1869</v>
      </c>
    </row>
    <row r="76" spans="1:10">
      <c r="A76" s="5">
        <v>75</v>
      </c>
      <c r="B76" s="5" t="s">
        <v>1211</v>
      </c>
      <c r="C76" s="5" t="s">
        <v>128</v>
      </c>
      <c r="D76" s="5" t="s">
        <v>1475</v>
      </c>
      <c r="E76" s="5" t="s">
        <v>1476</v>
      </c>
      <c r="F76" s="5" t="s">
        <v>1477</v>
      </c>
      <c r="G76" s="5" t="s">
        <v>1250</v>
      </c>
      <c r="J76" s="5" t="s">
        <v>1869</v>
      </c>
    </row>
    <row r="77" spans="1:10">
      <c r="A77" s="5">
        <v>76</v>
      </c>
      <c r="B77" s="5" t="s">
        <v>1211</v>
      </c>
      <c r="C77" s="5" t="s">
        <v>128</v>
      </c>
      <c r="D77" s="5" t="s">
        <v>1478</v>
      </c>
      <c r="E77" s="5" t="s">
        <v>1479</v>
      </c>
      <c r="F77" s="5" t="s">
        <v>1480</v>
      </c>
      <c r="G77" s="5" t="s">
        <v>1215</v>
      </c>
      <c r="J77" s="5" t="s">
        <v>1869</v>
      </c>
    </row>
    <row r="78" spans="1:10">
      <c r="A78" s="5">
        <v>77</v>
      </c>
      <c r="B78" s="5" t="s">
        <v>1211</v>
      </c>
      <c r="C78" s="5" t="s">
        <v>128</v>
      </c>
      <c r="D78" s="5" t="s">
        <v>1481</v>
      </c>
      <c r="E78" s="5" t="s">
        <v>1482</v>
      </c>
      <c r="F78" s="5" t="s">
        <v>1483</v>
      </c>
      <c r="G78" s="5" t="s">
        <v>1484</v>
      </c>
      <c r="H78" s="5" t="s">
        <v>1485</v>
      </c>
      <c r="J78" s="5" t="s">
        <v>1869</v>
      </c>
    </row>
    <row r="79" spans="1:10">
      <c r="A79" s="5">
        <v>78</v>
      </c>
      <c r="B79" s="5" t="s">
        <v>1211</v>
      </c>
      <c r="C79" s="5" t="s">
        <v>128</v>
      </c>
      <c r="D79" s="5" t="s">
        <v>1486</v>
      </c>
      <c r="E79" s="5" t="s">
        <v>1487</v>
      </c>
      <c r="F79" s="5" t="s">
        <v>1488</v>
      </c>
      <c r="G79" s="5" t="s">
        <v>1489</v>
      </c>
      <c r="J79" s="5" t="s">
        <v>1869</v>
      </c>
    </row>
    <row r="80" spans="1:10">
      <c r="A80" s="5">
        <v>79</v>
      </c>
      <c r="B80" s="5" t="s">
        <v>1211</v>
      </c>
      <c r="C80" s="5" t="s">
        <v>128</v>
      </c>
      <c r="D80" s="5" t="s">
        <v>1490</v>
      </c>
      <c r="E80" s="5" t="s">
        <v>1491</v>
      </c>
      <c r="F80" s="5" t="s">
        <v>1492</v>
      </c>
      <c r="G80" s="5" t="s">
        <v>1258</v>
      </c>
      <c r="J80" s="5" t="s">
        <v>1869</v>
      </c>
    </row>
    <row r="81" spans="1:10">
      <c r="A81" s="5">
        <v>80</v>
      </c>
      <c r="B81" s="5" t="s">
        <v>1211</v>
      </c>
      <c r="C81" s="5" t="s">
        <v>128</v>
      </c>
      <c r="D81" s="5" t="s">
        <v>1493</v>
      </c>
      <c r="E81" s="5" t="s">
        <v>1494</v>
      </c>
      <c r="F81" s="5" t="s">
        <v>1495</v>
      </c>
      <c r="G81" s="5" t="s">
        <v>1220</v>
      </c>
      <c r="J81" s="5" t="s">
        <v>1869</v>
      </c>
    </row>
    <row r="82" spans="1:10">
      <c r="A82" s="5">
        <v>81</v>
      </c>
      <c r="B82" s="5" t="s">
        <v>1211</v>
      </c>
      <c r="C82" s="5" t="s">
        <v>128</v>
      </c>
      <c r="D82" s="5" t="s">
        <v>1496</v>
      </c>
      <c r="E82" s="5" t="s">
        <v>1497</v>
      </c>
      <c r="F82" s="5" t="s">
        <v>1498</v>
      </c>
      <c r="G82" s="5" t="s">
        <v>1246</v>
      </c>
      <c r="J82" s="5" t="s">
        <v>1869</v>
      </c>
    </row>
    <row r="83" spans="1:10">
      <c r="A83" s="5">
        <v>82</v>
      </c>
      <c r="B83" s="5" t="s">
        <v>1211</v>
      </c>
      <c r="C83" s="5" t="s">
        <v>128</v>
      </c>
      <c r="D83" s="5" t="s">
        <v>1499</v>
      </c>
      <c r="E83" s="5" t="s">
        <v>1500</v>
      </c>
      <c r="F83" s="5" t="s">
        <v>1501</v>
      </c>
      <c r="G83" s="5" t="s">
        <v>1246</v>
      </c>
      <c r="J83" s="5" t="s">
        <v>1869</v>
      </c>
    </row>
    <row r="84" spans="1:10">
      <c r="A84" s="5">
        <v>83</v>
      </c>
      <c r="B84" s="5" t="s">
        <v>1211</v>
      </c>
      <c r="C84" s="5" t="s">
        <v>128</v>
      </c>
      <c r="D84" s="5" t="s">
        <v>1502</v>
      </c>
      <c r="E84" s="5" t="s">
        <v>1503</v>
      </c>
      <c r="F84" s="5" t="s">
        <v>1504</v>
      </c>
      <c r="G84" s="5" t="s">
        <v>1360</v>
      </c>
      <c r="J84" s="5" t="s">
        <v>1869</v>
      </c>
    </row>
    <row r="85" spans="1:10">
      <c r="A85" s="5">
        <v>84</v>
      </c>
      <c r="B85" s="5" t="s">
        <v>1211</v>
      </c>
      <c r="C85" s="5" t="s">
        <v>128</v>
      </c>
      <c r="D85" s="5" t="s">
        <v>1505</v>
      </c>
      <c r="E85" s="5" t="s">
        <v>1506</v>
      </c>
      <c r="F85" s="5" t="s">
        <v>1507</v>
      </c>
      <c r="G85" s="5" t="s">
        <v>1508</v>
      </c>
      <c r="J85" s="5" t="s">
        <v>1869</v>
      </c>
    </row>
    <row r="86" spans="1:10">
      <c r="A86" s="5">
        <v>85</v>
      </c>
      <c r="B86" s="5" t="s">
        <v>1211</v>
      </c>
      <c r="C86" s="5" t="s">
        <v>128</v>
      </c>
      <c r="D86" s="5" t="s">
        <v>1509</v>
      </c>
      <c r="E86" s="5" t="s">
        <v>1510</v>
      </c>
      <c r="F86" s="5" t="s">
        <v>1511</v>
      </c>
      <c r="G86" s="5" t="s">
        <v>1360</v>
      </c>
      <c r="H86" s="5" t="s">
        <v>1512</v>
      </c>
      <c r="J86" s="5" t="s">
        <v>1869</v>
      </c>
    </row>
    <row r="87" spans="1:10">
      <c r="A87" s="5">
        <v>86</v>
      </c>
      <c r="B87" s="5" t="s">
        <v>1211</v>
      </c>
      <c r="C87" s="5" t="s">
        <v>128</v>
      </c>
      <c r="D87" s="5" t="s">
        <v>1513</v>
      </c>
      <c r="E87" s="5" t="s">
        <v>1514</v>
      </c>
      <c r="F87" s="5" t="s">
        <v>1515</v>
      </c>
      <c r="G87" s="5" t="s">
        <v>1327</v>
      </c>
      <c r="H87" s="5" t="s">
        <v>1516</v>
      </c>
      <c r="J87" s="5" t="s">
        <v>1869</v>
      </c>
    </row>
    <row r="88" spans="1:10">
      <c r="A88" s="5">
        <v>87</v>
      </c>
      <c r="B88" s="5" t="s">
        <v>1211</v>
      </c>
      <c r="C88" s="5" t="s">
        <v>128</v>
      </c>
      <c r="D88" s="5" t="s">
        <v>1517</v>
      </c>
      <c r="E88" s="5" t="s">
        <v>1518</v>
      </c>
      <c r="F88" s="5" t="s">
        <v>1519</v>
      </c>
      <c r="G88" s="5" t="s">
        <v>1285</v>
      </c>
      <c r="H88" s="5" t="s">
        <v>1520</v>
      </c>
      <c r="J88" s="5" t="s">
        <v>1869</v>
      </c>
    </row>
    <row r="89" spans="1:10">
      <c r="A89" s="5">
        <v>88</v>
      </c>
      <c r="B89" s="5" t="s">
        <v>1211</v>
      </c>
      <c r="C89" s="5" t="s">
        <v>128</v>
      </c>
      <c r="D89" s="5" t="s">
        <v>1521</v>
      </c>
      <c r="E89" s="5" t="s">
        <v>1522</v>
      </c>
      <c r="F89" s="5" t="s">
        <v>1523</v>
      </c>
      <c r="G89" s="5" t="s">
        <v>1250</v>
      </c>
      <c r="H89" s="5" t="s">
        <v>1524</v>
      </c>
      <c r="J89" s="5" t="s">
        <v>1869</v>
      </c>
    </row>
    <row r="90" spans="1:10">
      <c r="A90" s="5">
        <v>89</v>
      </c>
      <c r="B90" s="5" t="s">
        <v>1211</v>
      </c>
      <c r="C90" s="5" t="s">
        <v>128</v>
      </c>
      <c r="D90" s="5" t="s">
        <v>1525</v>
      </c>
      <c r="E90" s="5" t="s">
        <v>1526</v>
      </c>
      <c r="F90" s="5" t="s">
        <v>1527</v>
      </c>
      <c r="G90" s="5" t="s">
        <v>1250</v>
      </c>
      <c r="H90" s="5" t="s">
        <v>1528</v>
      </c>
      <c r="J90" s="5" t="s">
        <v>1869</v>
      </c>
    </row>
    <row r="91" spans="1:10">
      <c r="A91" s="5">
        <v>90</v>
      </c>
      <c r="B91" s="5" t="s">
        <v>1211</v>
      </c>
      <c r="C91" s="5" t="s">
        <v>128</v>
      </c>
      <c r="D91" s="5" t="s">
        <v>1529</v>
      </c>
      <c r="E91" s="5" t="s">
        <v>1530</v>
      </c>
      <c r="F91" s="5" t="s">
        <v>1531</v>
      </c>
      <c r="G91" s="5" t="s">
        <v>1360</v>
      </c>
      <c r="J91" s="5" t="s">
        <v>1869</v>
      </c>
    </row>
    <row r="92" spans="1:10">
      <c r="A92" s="5">
        <v>91</v>
      </c>
      <c r="B92" s="5" t="s">
        <v>1211</v>
      </c>
      <c r="C92" s="5" t="s">
        <v>128</v>
      </c>
      <c r="D92" s="5" t="s">
        <v>1532</v>
      </c>
      <c r="E92" s="5" t="s">
        <v>1533</v>
      </c>
      <c r="F92" s="5" t="s">
        <v>1534</v>
      </c>
      <c r="G92" s="5" t="s">
        <v>1327</v>
      </c>
      <c r="J92" s="5" t="s">
        <v>1869</v>
      </c>
    </row>
    <row r="93" spans="1:10">
      <c r="A93" s="5">
        <v>92</v>
      </c>
      <c r="B93" s="5" t="s">
        <v>1211</v>
      </c>
      <c r="C93" s="5" t="s">
        <v>128</v>
      </c>
      <c r="D93" s="5" t="s">
        <v>1535</v>
      </c>
      <c r="E93" s="5" t="s">
        <v>1536</v>
      </c>
      <c r="F93" s="5" t="s">
        <v>1537</v>
      </c>
      <c r="G93" s="5" t="s">
        <v>1215</v>
      </c>
      <c r="H93" s="5" t="s">
        <v>1538</v>
      </c>
      <c r="J93" s="5" t="s">
        <v>1869</v>
      </c>
    </row>
    <row r="94" spans="1:10">
      <c r="A94" s="5">
        <v>93</v>
      </c>
      <c r="B94" s="5" t="s">
        <v>1211</v>
      </c>
      <c r="C94" s="5" t="s">
        <v>128</v>
      </c>
      <c r="D94" s="5" t="s">
        <v>1539</v>
      </c>
      <c r="E94" s="5" t="s">
        <v>1540</v>
      </c>
      <c r="F94" s="5" t="s">
        <v>1541</v>
      </c>
      <c r="G94" s="5" t="s">
        <v>1220</v>
      </c>
      <c r="J94" s="5" t="s">
        <v>1869</v>
      </c>
    </row>
    <row r="95" spans="1:10">
      <c r="A95" s="5">
        <v>94</v>
      </c>
      <c r="B95" s="5" t="s">
        <v>1211</v>
      </c>
      <c r="C95" s="5" t="s">
        <v>128</v>
      </c>
      <c r="D95" s="5" t="s">
        <v>1542</v>
      </c>
      <c r="E95" s="5" t="s">
        <v>1543</v>
      </c>
      <c r="F95" s="5" t="s">
        <v>1544</v>
      </c>
      <c r="G95" s="5" t="s">
        <v>1545</v>
      </c>
      <c r="J95" s="5" t="s">
        <v>1869</v>
      </c>
    </row>
    <row r="96" spans="1:10">
      <c r="A96" s="5">
        <v>95</v>
      </c>
      <c r="B96" s="5" t="s">
        <v>1211</v>
      </c>
      <c r="C96" s="5" t="s">
        <v>128</v>
      </c>
      <c r="D96" s="5" t="s">
        <v>1546</v>
      </c>
      <c r="E96" s="5" t="s">
        <v>1547</v>
      </c>
      <c r="F96" s="5" t="s">
        <v>1548</v>
      </c>
      <c r="G96" s="5" t="s">
        <v>1549</v>
      </c>
      <c r="J96" s="5" t="s">
        <v>1869</v>
      </c>
    </row>
    <row r="97" spans="1:10">
      <c r="A97" s="5">
        <v>96</v>
      </c>
      <c r="B97" s="5" t="s">
        <v>1211</v>
      </c>
      <c r="C97" s="5" t="s">
        <v>128</v>
      </c>
      <c r="D97" s="5" t="s">
        <v>1550</v>
      </c>
      <c r="E97" s="5" t="s">
        <v>1551</v>
      </c>
      <c r="F97" s="5" t="s">
        <v>1552</v>
      </c>
      <c r="G97" s="5" t="s">
        <v>1553</v>
      </c>
      <c r="J97" s="5" t="s">
        <v>1869</v>
      </c>
    </row>
    <row r="98" spans="1:10">
      <c r="A98" s="5">
        <v>97</v>
      </c>
      <c r="B98" s="5" t="s">
        <v>1211</v>
      </c>
      <c r="C98" s="5" t="s">
        <v>128</v>
      </c>
      <c r="D98" s="5" t="s">
        <v>1554</v>
      </c>
      <c r="E98" s="5" t="s">
        <v>1555</v>
      </c>
      <c r="F98" s="5" t="s">
        <v>1556</v>
      </c>
      <c r="G98" s="5" t="s">
        <v>1263</v>
      </c>
      <c r="J98" s="5" t="s">
        <v>1869</v>
      </c>
    </row>
    <row r="99" spans="1:10">
      <c r="A99" s="5">
        <v>98</v>
      </c>
      <c r="B99" s="5" t="s">
        <v>1211</v>
      </c>
      <c r="C99" s="5" t="s">
        <v>128</v>
      </c>
      <c r="D99" s="5" t="s">
        <v>1557</v>
      </c>
      <c r="E99" s="5" t="s">
        <v>1558</v>
      </c>
      <c r="F99" s="5" t="s">
        <v>1559</v>
      </c>
      <c r="G99" s="5" t="s">
        <v>1258</v>
      </c>
      <c r="J99" s="5" t="s">
        <v>1869</v>
      </c>
    </row>
    <row r="100" spans="1:10">
      <c r="A100" s="5">
        <v>99</v>
      </c>
      <c r="B100" s="5" t="s">
        <v>1211</v>
      </c>
      <c r="C100" s="5" t="s">
        <v>128</v>
      </c>
      <c r="D100" s="5" t="s">
        <v>1560</v>
      </c>
      <c r="E100" s="5" t="s">
        <v>1561</v>
      </c>
      <c r="F100" s="5" t="s">
        <v>1562</v>
      </c>
      <c r="G100" s="5" t="s">
        <v>1352</v>
      </c>
      <c r="J100" s="5" t="s">
        <v>1869</v>
      </c>
    </row>
    <row r="101" spans="1:10">
      <c r="A101" s="5">
        <v>100</v>
      </c>
      <c r="B101" s="5" t="s">
        <v>1211</v>
      </c>
      <c r="C101" s="5" t="s">
        <v>128</v>
      </c>
      <c r="D101" s="5" t="s">
        <v>1563</v>
      </c>
      <c r="E101" s="5" t="s">
        <v>1564</v>
      </c>
      <c r="F101" s="5" t="s">
        <v>1565</v>
      </c>
      <c r="G101" s="5" t="s">
        <v>1250</v>
      </c>
      <c r="H101" s="5" t="s">
        <v>1566</v>
      </c>
      <c r="J101" s="5" t="s">
        <v>1869</v>
      </c>
    </row>
    <row r="102" spans="1:10">
      <c r="A102" s="5">
        <v>101</v>
      </c>
      <c r="B102" s="5" t="s">
        <v>1211</v>
      </c>
      <c r="C102" s="5" t="s">
        <v>128</v>
      </c>
      <c r="D102" s="5" t="s">
        <v>1567</v>
      </c>
      <c r="E102" s="5" t="s">
        <v>1568</v>
      </c>
      <c r="F102" s="5" t="s">
        <v>1569</v>
      </c>
      <c r="G102" s="5" t="s">
        <v>1250</v>
      </c>
      <c r="J102" s="5" t="s">
        <v>1869</v>
      </c>
    </row>
    <row r="103" spans="1:10">
      <c r="A103" s="5">
        <v>102</v>
      </c>
      <c r="B103" s="5" t="s">
        <v>1211</v>
      </c>
      <c r="C103" s="5" t="s">
        <v>128</v>
      </c>
      <c r="D103" s="5" t="s">
        <v>1570</v>
      </c>
      <c r="E103" s="5" t="s">
        <v>1571</v>
      </c>
      <c r="F103" s="5" t="s">
        <v>1572</v>
      </c>
      <c r="G103" s="5" t="s">
        <v>1250</v>
      </c>
      <c r="J103" s="5" t="s">
        <v>1869</v>
      </c>
    </row>
    <row r="104" spans="1:10">
      <c r="A104" s="5">
        <v>103</v>
      </c>
      <c r="B104" s="5" t="s">
        <v>1211</v>
      </c>
      <c r="C104" s="5" t="s">
        <v>128</v>
      </c>
      <c r="D104" s="5" t="s">
        <v>1573</v>
      </c>
      <c r="E104" s="5" t="s">
        <v>1574</v>
      </c>
      <c r="F104" s="5" t="s">
        <v>1575</v>
      </c>
      <c r="G104" s="5" t="s">
        <v>1246</v>
      </c>
      <c r="H104" s="5" t="s">
        <v>1216</v>
      </c>
      <c r="J104" s="5" t="s">
        <v>1869</v>
      </c>
    </row>
    <row r="105" spans="1:10">
      <c r="A105" s="5">
        <v>104</v>
      </c>
      <c r="B105" s="5" t="s">
        <v>1211</v>
      </c>
      <c r="C105" s="5" t="s">
        <v>128</v>
      </c>
      <c r="D105" s="5" t="s">
        <v>1576</v>
      </c>
      <c r="E105" s="5" t="s">
        <v>1577</v>
      </c>
      <c r="F105" s="5" t="s">
        <v>1578</v>
      </c>
      <c r="G105" s="5" t="s">
        <v>1508</v>
      </c>
      <c r="H105" s="5" t="s">
        <v>1579</v>
      </c>
      <c r="J105" s="5" t="s">
        <v>1869</v>
      </c>
    </row>
    <row r="106" spans="1:10">
      <c r="A106" s="5">
        <v>105</v>
      </c>
      <c r="B106" s="5" t="s">
        <v>1211</v>
      </c>
      <c r="C106" s="5" t="s">
        <v>128</v>
      </c>
      <c r="D106" s="5" t="s">
        <v>1580</v>
      </c>
      <c r="E106" s="5" t="s">
        <v>1581</v>
      </c>
      <c r="F106" s="5" t="s">
        <v>1582</v>
      </c>
      <c r="G106" s="5" t="s">
        <v>1263</v>
      </c>
      <c r="J106" s="5" t="s">
        <v>1869</v>
      </c>
    </row>
    <row r="107" spans="1:10">
      <c r="A107" s="5">
        <v>106</v>
      </c>
      <c r="B107" s="5" t="s">
        <v>1211</v>
      </c>
      <c r="C107" s="5" t="s">
        <v>128</v>
      </c>
      <c r="D107" s="5" t="s">
        <v>1583</v>
      </c>
      <c r="E107" s="5" t="s">
        <v>1584</v>
      </c>
      <c r="F107" s="5" t="s">
        <v>1585</v>
      </c>
      <c r="G107" s="5" t="s">
        <v>1352</v>
      </c>
      <c r="J107" s="5" t="s">
        <v>1869</v>
      </c>
    </row>
    <row r="108" spans="1:10">
      <c r="A108" s="5">
        <v>107</v>
      </c>
      <c r="B108" s="5" t="s">
        <v>1211</v>
      </c>
      <c r="C108" s="5" t="s">
        <v>128</v>
      </c>
      <c r="D108" s="5" t="s">
        <v>1586</v>
      </c>
      <c r="E108" s="5" t="s">
        <v>1587</v>
      </c>
      <c r="F108" s="5" t="s">
        <v>1588</v>
      </c>
      <c r="G108" s="5" t="s">
        <v>1232</v>
      </c>
      <c r="H108" s="5" t="s">
        <v>1589</v>
      </c>
      <c r="J108" s="5" t="s">
        <v>1869</v>
      </c>
    </row>
    <row r="109" spans="1:10">
      <c r="A109" s="5">
        <v>108</v>
      </c>
      <c r="B109" s="5" t="s">
        <v>1211</v>
      </c>
      <c r="C109" s="5" t="s">
        <v>128</v>
      </c>
      <c r="D109" s="5" t="s">
        <v>1590</v>
      </c>
      <c r="E109" s="5" t="s">
        <v>1591</v>
      </c>
      <c r="F109" s="5" t="s">
        <v>1592</v>
      </c>
      <c r="G109" s="5" t="s">
        <v>1593</v>
      </c>
      <c r="J109" s="5" t="s">
        <v>1869</v>
      </c>
    </row>
    <row r="110" spans="1:10">
      <c r="A110" s="5">
        <v>109</v>
      </c>
      <c r="B110" s="5" t="s">
        <v>1211</v>
      </c>
      <c r="C110" s="5" t="s">
        <v>128</v>
      </c>
      <c r="D110" s="5" t="s">
        <v>1594</v>
      </c>
      <c r="E110" s="5" t="s">
        <v>1595</v>
      </c>
      <c r="F110" s="5" t="s">
        <v>1596</v>
      </c>
      <c r="G110" s="5" t="s">
        <v>1597</v>
      </c>
      <c r="J110" s="5" t="s">
        <v>1869</v>
      </c>
    </row>
    <row r="111" spans="1:10">
      <c r="A111" s="5">
        <v>110</v>
      </c>
      <c r="B111" s="5" t="s">
        <v>1211</v>
      </c>
      <c r="C111" s="5" t="s">
        <v>128</v>
      </c>
      <c r="D111" s="5" t="s">
        <v>1598</v>
      </c>
      <c r="E111" s="5" t="s">
        <v>1599</v>
      </c>
      <c r="F111" s="5" t="s">
        <v>1600</v>
      </c>
      <c r="G111" s="5" t="s">
        <v>1601</v>
      </c>
      <c r="H111" s="5" t="s">
        <v>1602</v>
      </c>
      <c r="J111" s="5" t="s">
        <v>1869</v>
      </c>
    </row>
    <row r="112" spans="1:10">
      <c r="A112" s="5">
        <v>111</v>
      </c>
      <c r="B112" s="5" t="s">
        <v>1211</v>
      </c>
      <c r="C112" s="5" t="s">
        <v>128</v>
      </c>
      <c r="D112" s="5" t="s">
        <v>1603</v>
      </c>
      <c r="E112" s="5" t="s">
        <v>1604</v>
      </c>
      <c r="F112" s="5" t="s">
        <v>1605</v>
      </c>
      <c r="G112" s="5" t="s">
        <v>1250</v>
      </c>
      <c r="J112" s="5" t="s">
        <v>1869</v>
      </c>
    </row>
    <row r="113" spans="1:10">
      <c r="A113" s="5">
        <v>112</v>
      </c>
      <c r="B113" s="5" t="s">
        <v>1211</v>
      </c>
      <c r="C113" s="5" t="s">
        <v>128</v>
      </c>
      <c r="D113" s="5" t="s">
        <v>1606</v>
      </c>
      <c r="E113" s="5" t="s">
        <v>1607</v>
      </c>
      <c r="F113" s="5" t="s">
        <v>1608</v>
      </c>
      <c r="G113" s="5" t="s">
        <v>1609</v>
      </c>
      <c r="H113" s="5" t="s">
        <v>1610</v>
      </c>
      <c r="J113" s="5" t="s">
        <v>1869</v>
      </c>
    </row>
    <row r="114" spans="1:10">
      <c r="A114" s="5">
        <v>113</v>
      </c>
      <c r="B114" s="5" t="s">
        <v>1211</v>
      </c>
      <c r="C114" s="5" t="s">
        <v>128</v>
      </c>
      <c r="D114" s="5" t="s">
        <v>1611</v>
      </c>
      <c r="E114" s="5" t="s">
        <v>1612</v>
      </c>
      <c r="F114" s="5" t="s">
        <v>1613</v>
      </c>
      <c r="G114" s="5" t="s">
        <v>1327</v>
      </c>
      <c r="J114" s="5" t="s">
        <v>1869</v>
      </c>
    </row>
    <row r="115" spans="1:10">
      <c r="A115" s="5">
        <v>114</v>
      </c>
      <c r="B115" s="5" t="s">
        <v>1211</v>
      </c>
      <c r="C115" s="5" t="s">
        <v>128</v>
      </c>
      <c r="D115" s="5" t="s">
        <v>1614</v>
      </c>
      <c r="E115" s="5" t="s">
        <v>1615</v>
      </c>
      <c r="F115" s="5" t="s">
        <v>1616</v>
      </c>
      <c r="G115" s="5" t="s">
        <v>1220</v>
      </c>
      <c r="H115" s="5" t="s">
        <v>1617</v>
      </c>
      <c r="J115" s="5" t="s">
        <v>1869</v>
      </c>
    </row>
    <row r="116" spans="1:10">
      <c r="A116" s="5">
        <v>115</v>
      </c>
      <c r="B116" s="5" t="s">
        <v>1211</v>
      </c>
      <c r="C116" s="5" t="s">
        <v>128</v>
      </c>
      <c r="D116" s="5" t="s">
        <v>1618</v>
      </c>
      <c r="E116" s="5" t="s">
        <v>1619</v>
      </c>
      <c r="F116" s="5" t="s">
        <v>1620</v>
      </c>
      <c r="G116" s="5" t="s">
        <v>1360</v>
      </c>
      <c r="H116" s="5" t="s">
        <v>1621</v>
      </c>
      <c r="J116" s="5" t="s">
        <v>1869</v>
      </c>
    </row>
    <row r="117" spans="1:10">
      <c r="A117" s="5">
        <v>116</v>
      </c>
      <c r="B117" s="5" t="s">
        <v>1211</v>
      </c>
      <c r="C117" s="5" t="s">
        <v>128</v>
      </c>
      <c r="D117" s="5" t="s">
        <v>1622</v>
      </c>
      <c r="E117" s="5" t="s">
        <v>1623</v>
      </c>
      <c r="F117" s="5" t="s">
        <v>1624</v>
      </c>
      <c r="G117" s="5" t="s">
        <v>1352</v>
      </c>
      <c r="J117" s="5" t="s">
        <v>1869</v>
      </c>
    </row>
    <row r="118" spans="1:10">
      <c r="A118" s="5">
        <v>117</v>
      </c>
      <c r="B118" s="5" t="s">
        <v>1211</v>
      </c>
      <c r="C118" s="5" t="s">
        <v>128</v>
      </c>
      <c r="D118" s="5" t="s">
        <v>1625</v>
      </c>
      <c r="E118" s="5" t="s">
        <v>1626</v>
      </c>
      <c r="F118" s="5" t="s">
        <v>1627</v>
      </c>
      <c r="G118" s="5" t="s">
        <v>1215</v>
      </c>
      <c r="J118" s="5" t="s">
        <v>1869</v>
      </c>
    </row>
    <row r="119" spans="1:10">
      <c r="A119" s="5">
        <v>118</v>
      </c>
      <c r="B119" s="5" t="s">
        <v>1211</v>
      </c>
      <c r="C119" s="5" t="s">
        <v>128</v>
      </c>
      <c r="D119" s="5" t="s">
        <v>1628</v>
      </c>
      <c r="E119" s="5" t="s">
        <v>1629</v>
      </c>
      <c r="F119" s="5" t="s">
        <v>1630</v>
      </c>
      <c r="G119" s="5" t="s">
        <v>1352</v>
      </c>
      <c r="J119" s="5" t="s">
        <v>1869</v>
      </c>
    </row>
    <row r="120" spans="1:10">
      <c r="A120" s="5">
        <v>119</v>
      </c>
      <c r="B120" s="5" t="s">
        <v>1211</v>
      </c>
      <c r="C120" s="5" t="s">
        <v>128</v>
      </c>
      <c r="D120" s="5" t="s">
        <v>1631</v>
      </c>
      <c r="E120" s="5" t="s">
        <v>1632</v>
      </c>
      <c r="F120" s="5" t="s">
        <v>1633</v>
      </c>
      <c r="G120" s="5" t="s">
        <v>1258</v>
      </c>
      <c r="H120" s="5" t="s">
        <v>1216</v>
      </c>
      <c r="J120" s="5" t="s">
        <v>1869</v>
      </c>
    </row>
    <row r="121" spans="1:10">
      <c r="A121" s="5">
        <v>120</v>
      </c>
      <c r="B121" s="5" t="s">
        <v>1211</v>
      </c>
      <c r="C121" s="5" t="s">
        <v>128</v>
      </c>
      <c r="D121" s="5" t="s">
        <v>1634</v>
      </c>
      <c r="E121" s="5" t="s">
        <v>1635</v>
      </c>
      <c r="F121" s="5" t="s">
        <v>1636</v>
      </c>
      <c r="G121" s="5" t="s">
        <v>1263</v>
      </c>
      <c r="J121" s="5" t="s">
        <v>1869</v>
      </c>
    </row>
    <row r="122" spans="1:10">
      <c r="A122" s="5">
        <v>121</v>
      </c>
      <c r="B122" s="5" t="s">
        <v>1211</v>
      </c>
      <c r="C122" s="5" t="s">
        <v>128</v>
      </c>
      <c r="D122" s="5" t="s">
        <v>1637</v>
      </c>
      <c r="E122" s="5" t="s">
        <v>1638</v>
      </c>
      <c r="F122" s="5" t="s">
        <v>1639</v>
      </c>
      <c r="G122" s="5" t="s">
        <v>1296</v>
      </c>
      <c r="H122" s="5" t="s">
        <v>1640</v>
      </c>
      <c r="J122" s="5" t="s">
        <v>1869</v>
      </c>
    </row>
    <row r="123" spans="1:10">
      <c r="A123" s="5">
        <v>122</v>
      </c>
      <c r="B123" s="5" t="s">
        <v>1211</v>
      </c>
      <c r="C123" s="5" t="s">
        <v>128</v>
      </c>
      <c r="D123" s="5" t="s">
        <v>1641</v>
      </c>
      <c r="E123" s="5" t="s">
        <v>1642</v>
      </c>
      <c r="F123" s="5" t="s">
        <v>1643</v>
      </c>
      <c r="G123" s="5" t="s">
        <v>1296</v>
      </c>
      <c r="J123" s="5" t="s">
        <v>1869</v>
      </c>
    </row>
    <row r="124" spans="1:10">
      <c r="A124" s="5">
        <v>123</v>
      </c>
      <c r="B124" s="5" t="s">
        <v>1211</v>
      </c>
      <c r="C124" s="5" t="s">
        <v>128</v>
      </c>
      <c r="D124" s="5" t="s">
        <v>1644</v>
      </c>
      <c r="E124" s="5" t="s">
        <v>1645</v>
      </c>
      <c r="F124" s="5" t="s">
        <v>1646</v>
      </c>
      <c r="G124" s="5" t="s">
        <v>1263</v>
      </c>
      <c r="J124" s="5" t="s">
        <v>1869</v>
      </c>
    </row>
    <row r="125" spans="1:10">
      <c r="A125" s="5">
        <v>124</v>
      </c>
      <c r="B125" s="5" t="s">
        <v>1211</v>
      </c>
      <c r="C125" s="5" t="s">
        <v>128</v>
      </c>
      <c r="D125" s="5" t="s">
        <v>1647</v>
      </c>
      <c r="E125" s="5" t="s">
        <v>1648</v>
      </c>
      <c r="F125" s="5" t="s">
        <v>1649</v>
      </c>
      <c r="G125" s="5" t="s">
        <v>1352</v>
      </c>
      <c r="H125" s="5" t="s">
        <v>1650</v>
      </c>
      <c r="J125" s="5" t="s">
        <v>1869</v>
      </c>
    </row>
    <row r="126" spans="1:10">
      <c r="A126" s="5">
        <v>125</v>
      </c>
      <c r="B126" s="5" t="s">
        <v>1211</v>
      </c>
      <c r="C126" s="5" t="s">
        <v>128</v>
      </c>
      <c r="D126" s="5" t="s">
        <v>1651</v>
      </c>
      <c r="E126" s="5" t="s">
        <v>1652</v>
      </c>
      <c r="F126" s="5" t="s">
        <v>1653</v>
      </c>
      <c r="G126" s="5" t="s">
        <v>1553</v>
      </c>
      <c r="J126" s="5" t="s">
        <v>1869</v>
      </c>
    </row>
    <row r="127" spans="1:10">
      <c r="A127" s="5">
        <v>126</v>
      </c>
      <c r="B127" s="5" t="s">
        <v>1211</v>
      </c>
      <c r="C127" s="5" t="s">
        <v>128</v>
      </c>
      <c r="D127" s="5" t="s">
        <v>1654</v>
      </c>
      <c r="E127" s="5" t="s">
        <v>1655</v>
      </c>
      <c r="F127" s="5" t="s">
        <v>1656</v>
      </c>
      <c r="G127" s="5" t="s">
        <v>1250</v>
      </c>
      <c r="H127" s="5" t="s">
        <v>1657</v>
      </c>
      <c r="J127" s="5" t="s">
        <v>1869</v>
      </c>
    </row>
    <row r="128" spans="1:10">
      <c r="A128" s="5">
        <v>127</v>
      </c>
      <c r="B128" s="5" t="s">
        <v>1211</v>
      </c>
      <c r="C128" s="5" t="s">
        <v>128</v>
      </c>
      <c r="D128" s="5" t="s">
        <v>1658</v>
      </c>
      <c r="E128" s="5" t="s">
        <v>1659</v>
      </c>
      <c r="F128" s="5" t="s">
        <v>1660</v>
      </c>
      <c r="G128" s="5" t="s">
        <v>1263</v>
      </c>
      <c r="H128" s="5" t="s">
        <v>1661</v>
      </c>
      <c r="J128" s="5" t="s">
        <v>1869</v>
      </c>
    </row>
    <row r="129" spans="1:10">
      <c r="A129" s="5">
        <v>128</v>
      </c>
      <c r="B129" s="5" t="s">
        <v>1211</v>
      </c>
      <c r="C129" s="5" t="s">
        <v>128</v>
      </c>
      <c r="D129" s="5" t="s">
        <v>1662</v>
      </c>
      <c r="E129" s="5" t="s">
        <v>1663</v>
      </c>
      <c r="F129" s="5" t="s">
        <v>1664</v>
      </c>
      <c r="G129" s="5" t="s">
        <v>1263</v>
      </c>
      <c r="H129" s="5" t="s">
        <v>1216</v>
      </c>
      <c r="J129" s="5" t="s">
        <v>1869</v>
      </c>
    </row>
    <row r="130" spans="1:10">
      <c r="A130" s="5">
        <v>129</v>
      </c>
      <c r="B130" s="5" t="s">
        <v>1211</v>
      </c>
      <c r="C130" s="5" t="s">
        <v>128</v>
      </c>
      <c r="D130" s="5" t="s">
        <v>1665</v>
      </c>
      <c r="E130" s="5" t="s">
        <v>1666</v>
      </c>
      <c r="F130" s="5" t="s">
        <v>1667</v>
      </c>
      <c r="G130" s="5" t="s">
        <v>1668</v>
      </c>
      <c r="J130" s="5" t="s">
        <v>1869</v>
      </c>
    </row>
    <row r="131" spans="1:10">
      <c r="A131" s="5">
        <v>130</v>
      </c>
      <c r="B131" s="5" t="s">
        <v>1211</v>
      </c>
      <c r="C131" s="5" t="s">
        <v>128</v>
      </c>
      <c r="D131" s="5" t="s">
        <v>1669</v>
      </c>
      <c r="E131" s="5" t="s">
        <v>1670</v>
      </c>
      <c r="F131" s="5" t="s">
        <v>1671</v>
      </c>
      <c r="G131" s="5" t="s">
        <v>1250</v>
      </c>
      <c r="J131" s="5" t="s">
        <v>1869</v>
      </c>
    </row>
    <row r="132" spans="1:10">
      <c r="A132" s="5">
        <v>131</v>
      </c>
      <c r="B132" s="5" t="s">
        <v>1211</v>
      </c>
      <c r="C132" s="5" t="s">
        <v>128</v>
      </c>
      <c r="D132" s="5" t="s">
        <v>1672</v>
      </c>
      <c r="E132" s="5" t="s">
        <v>1673</v>
      </c>
      <c r="F132" s="5" t="s">
        <v>1674</v>
      </c>
      <c r="G132" s="5" t="s">
        <v>1250</v>
      </c>
      <c r="H132" s="5" t="s">
        <v>1675</v>
      </c>
      <c r="J132" s="5" t="s">
        <v>1869</v>
      </c>
    </row>
    <row r="133" spans="1:10">
      <c r="A133" s="5">
        <v>132</v>
      </c>
      <c r="B133" s="5" t="s">
        <v>1211</v>
      </c>
      <c r="C133" s="5" t="s">
        <v>128</v>
      </c>
      <c r="D133" s="5" t="s">
        <v>1676</v>
      </c>
      <c r="E133" s="5" t="s">
        <v>1677</v>
      </c>
      <c r="F133" s="5" t="s">
        <v>1678</v>
      </c>
      <c r="G133" s="5" t="s">
        <v>1215</v>
      </c>
      <c r="J133" s="5" t="s">
        <v>1869</v>
      </c>
    </row>
    <row r="134" spans="1:10">
      <c r="A134" s="5">
        <v>133</v>
      </c>
      <c r="B134" s="5" t="s">
        <v>1211</v>
      </c>
      <c r="C134" s="5" t="s">
        <v>128</v>
      </c>
      <c r="D134" s="5" t="s">
        <v>1679</v>
      </c>
      <c r="E134" s="5" t="s">
        <v>1680</v>
      </c>
      <c r="F134" s="5" t="s">
        <v>1681</v>
      </c>
      <c r="G134" s="5" t="s">
        <v>1246</v>
      </c>
      <c r="H134" s="5" t="s">
        <v>1682</v>
      </c>
      <c r="J134" s="5" t="s">
        <v>1869</v>
      </c>
    </row>
    <row r="135" spans="1:10">
      <c r="A135" s="5">
        <v>134</v>
      </c>
      <c r="B135" s="5" t="s">
        <v>1211</v>
      </c>
      <c r="C135" s="5" t="s">
        <v>128</v>
      </c>
      <c r="D135" s="5" t="s">
        <v>1683</v>
      </c>
      <c r="E135" s="5" t="s">
        <v>1684</v>
      </c>
      <c r="F135" s="5" t="s">
        <v>1685</v>
      </c>
      <c r="G135" s="5" t="s">
        <v>1508</v>
      </c>
      <c r="J135" s="5" t="s">
        <v>1869</v>
      </c>
    </row>
    <row r="136" spans="1:10">
      <c r="A136" s="5">
        <v>135</v>
      </c>
      <c r="B136" s="5" t="s">
        <v>1211</v>
      </c>
      <c r="C136" s="5" t="s">
        <v>128</v>
      </c>
      <c r="D136" s="5" t="s">
        <v>1686</v>
      </c>
      <c r="E136" s="5" t="s">
        <v>1687</v>
      </c>
      <c r="F136" s="5" t="s">
        <v>1688</v>
      </c>
      <c r="G136" s="5" t="s">
        <v>1352</v>
      </c>
      <c r="J136" s="5" t="s">
        <v>1869</v>
      </c>
    </row>
    <row r="137" spans="1:10">
      <c r="A137" s="5">
        <v>136</v>
      </c>
      <c r="B137" s="5" t="s">
        <v>1211</v>
      </c>
      <c r="C137" s="5" t="s">
        <v>128</v>
      </c>
      <c r="D137" s="5" t="s">
        <v>1689</v>
      </c>
      <c r="E137" s="5" t="s">
        <v>1690</v>
      </c>
      <c r="F137" s="5" t="s">
        <v>1691</v>
      </c>
      <c r="G137" s="5" t="s">
        <v>1360</v>
      </c>
      <c r="J137" s="5" t="s">
        <v>1869</v>
      </c>
    </row>
    <row r="138" spans="1:10">
      <c r="A138" s="5">
        <v>137</v>
      </c>
      <c r="B138" s="5" t="s">
        <v>1211</v>
      </c>
      <c r="C138" s="5" t="s">
        <v>128</v>
      </c>
      <c r="D138" s="5" t="s">
        <v>1692</v>
      </c>
      <c r="E138" s="5" t="s">
        <v>1693</v>
      </c>
      <c r="F138" s="5" t="s">
        <v>1694</v>
      </c>
      <c r="G138" s="5" t="s">
        <v>1215</v>
      </c>
      <c r="J138" s="5" t="s">
        <v>1869</v>
      </c>
    </row>
    <row r="139" spans="1:10">
      <c r="A139" s="5">
        <v>138</v>
      </c>
      <c r="B139" s="5" t="s">
        <v>1211</v>
      </c>
      <c r="C139" s="5" t="s">
        <v>128</v>
      </c>
      <c r="D139" s="5" t="s">
        <v>1695</v>
      </c>
      <c r="E139" s="5" t="s">
        <v>1696</v>
      </c>
      <c r="F139" s="5" t="s">
        <v>1697</v>
      </c>
      <c r="G139" s="5" t="s">
        <v>1334</v>
      </c>
      <c r="J139" s="5" t="s">
        <v>1869</v>
      </c>
    </row>
    <row r="140" spans="1:10">
      <c r="A140" s="5">
        <v>139</v>
      </c>
      <c r="B140" s="5" t="s">
        <v>1211</v>
      </c>
      <c r="C140" s="5" t="s">
        <v>128</v>
      </c>
      <c r="D140" s="5" t="s">
        <v>1698</v>
      </c>
      <c r="E140" s="5" t="s">
        <v>1699</v>
      </c>
      <c r="F140" s="5" t="s">
        <v>1700</v>
      </c>
      <c r="G140" s="5" t="s">
        <v>1545</v>
      </c>
      <c r="J140" s="5" t="s">
        <v>1869</v>
      </c>
    </row>
    <row r="141" spans="1:10">
      <c r="A141" s="5">
        <v>140</v>
      </c>
      <c r="B141" s="5" t="s">
        <v>1211</v>
      </c>
      <c r="C141" s="5" t="s">
        <v>128</v>
      </c>
      <c r="D141" s="5" t="s">
        <v>1701</v>
      </c>
      <c r="E141" s="5" t="s">
        <v>1702</v>
      </c>
      <c r="F141" s="5" t="s">
        <v>1703</v>
      </c>
      <c r="G141" s="5" t="s">
        <v>1704</v>
      </c>
      <c r="H141" s="5" t="s">
        <v>1471</v>
      </c>
      <c r="J141" s="5" t="s">
        <v>1869</v>
      </c>
    </row>
    <row r="142" spans="1:10">
      <c r="A142" s="5">
        <v>141</v>
      </c>
      <c r="B142" s="5" t="s">
        <v>1211</v>
      </c>
      <c r="C142" s="5" t="s">
        <v>128</v>
      </c>
      <c r="D142" s="5" t="s">
        <v>1705</v>
      </c>
      <c r="E142" s="5" t="s">
        <v>1706</v>
      </c>
      <c r="F142" s="5" t="s">
        <v>1707</v>
      </c>
      <c r="G142" s="5" t="s">
        <v>1250</v>
      </c>
      <c r="H142" s="5" t="s">
        <v>1708</v>
      </c>
      <c r="J142" s="5" t="s">
        <v>1869</v>
      </c>
    </row>
    <row r="143" spans="1:10">
      <c r="A143" s="5">
        <v>142</v>
      </c>
      <c r="B143" s="5" t="s">
        <v>1211</v>
      </c>
      <c r="C143" s="5" t="s">
        <v>128</v>
      </c>
      <c r="D143" s="5" t="s">
        <v>1709</v>
      </c>
      <c r="E143" s="5" t="s">
        <v>1710</v>
      </c>
      <c r="F143" s="5" t="s">
        <v>1711</v>
      </c>
      <c r="G143" s="5" t="s">
        <v>1296</v>
      </c>
      <c r="H143" s="5" t="s">
        <v>1712</v>
      </c>
      <c r="J143" s="5" t="s">
        <v>1869</v>
      </c>
    </row>
    <row r="144" spans="1:10">
      <c r="A144" s="5">
        <v>143</v>
      </c>
      <c r="B144" s="5" t="s">
        <v>1211</v>
      </c>
      <c r="C144" s="5" t="s">
        <v>128</v>
      </c>
      <c r="D144" s="5" t="s">
        <v>1713</v>
      </c>
      <c r="E144" s="5" t="s">
        <v>1714</v>
      </c>
      <c r="F144" s="5" t="s">
        <v>1715</v>
      </c>
      <c r="G144" s="5" t="s">
        <v>1704</v>
      </c>
      <c r="J144" s="5" t="s">
        <v>1869</v>
      </c>
    </row>
    <row r="145" spans="1:10">
      <c r="A145" s="5">
        <v>144</v>
      </c>
      <c r="B145" s="5" t="s">
        <v>1211</v>
      </c>
      <c r="C145" s="5" t="s">
        <v>128</v>
      </c>
      <c r="D145" s="5" t="s">
        <v>1716</v>
      </c>
      <c r="E145" s="5" t="s">
        <v>1717</v>
      </c>
      <c r="F145" s="5" t="s">
        <v>1718</v>
      </c>
      <c r="G145" s="5" t="s">
        <v>1334</v>
      </c>
      <c r="J145" s="5" t="s">
        <v>1869</v>
      </c>
    </row>
    <row r="146" spans="1:10">
      <c r="A146" s="5">
        <v>145</v>
      </c>
      <c r="B146" s="5" t="s">
        <v>1211</v>
      </c>
      <c r="C146" s="5" t="s">
        <v>128</v>
      </c>
      <c r="D146" s="5" t="s">
        <v>1719</v>
      </c>
      <c r="E146" s="5" t="s">
        <v>1720</v>
      </c>
      <c r="F146" s="5" t="s">
        <v>1721</v>
      </c>
      <c r="G146" s="5" t="s">
        <v>1258</v>
      </c>
      <c r="H146" s="5" t="s">
        <v>1722</v>
      </c>
      <c r="J146" s="5" t="s">
        <v>1869</v>
      </c>
    </row>
    <row r="147" spans="1:10">
      <c r="A147" s="5">
        <v>146</v>
      </c>
      <c r="B147" s="5" t="s">
        <v>1211</v>
      </c>
      <c r="C147" s="5" t="s">
        <v>128</v>
      </c>
      <c r="D147" s="5" t="s">
        <v>1723</v>
      </c>
      <c r="E147" s="5" t="s">
        <v>1724</v>
      </c>
      <c r="F147" s="5" t="s">
        <v>1725</v>
      </c>
      <c r="G147" s="5" t="s">
        <v>1601</v>
      </c>
      <c r="J147" s="5" t="s">
        <v>1869</v>
      </c>
    </row>
    <row r="148" spans="1:10">
      <c r="A148" s="5">
        <v>147</v>
      </c>
      <c r="B148" s="5" t="s">
        <v>1211</v>
      </c>
      <c r="C148" s="5" t="s">
        <v>128</v>
      </c>
      <c r="D148" s="5" t="s">
        <v>1726</v>
      </c>
      <c r="E148" s="5" t="s">
        <v>1727</v>
      </c>
      <c r="F148" s="5" t="s">
        <v>1728</v>
      </c>
      <c r="G148" s="5" t="s">
        <v>1246</v>
      </c>
      <c r="J148" s="5" t="s">
        <v>1869</v>
      </c>
    </row>
    <row r="149" spans="1:10">
      <c r="A149" s="5">
        <v>148</v>
      </c>
      <c r="B149" s="5" t="s">
        <v>1211</v>
      </c>
      <c r="C149" s="5" t="s">
        <v>128</v>
      </c>
      <c r="D149" s="5" t="s">
        <v>1729</v>
      </c>
      <c r="E149" s="5" t="s">
        <v>1730</v>
      </c>
      <c r="F149" s="5" t="s">
        <v>1731</v>
      </c>
      <c r="G149" s="5" t="s">
        <v>1508</v>
      </c>
      <c r="J149" s="5" t="s">
        <v>1869</v>
      </c>
    </row>
    <row r="150" spans="1:10">
      <c r="A150" s="5">
        <v>149</v>
      </c>
      <c r="B150" s="5" t="s">
        <v>1211</v>
      </c>
      <c r="C150" s="5" t="s">
        <v>128</v>
      </c>
      <c r="D150" s="5" t="s">
        <v>1732</v>
      </c>
      <c r="E150" s="5" t="s">
        <v>1733</v>
      </c>
      <c r="F150" s="5" t="s">
        <v>1734</v>
      </c>
      <c r="G150" s="5" t="s">
        <v>1246</v>
      </c>
      <c r="H150" s="5" t="s">
        <v>1735</v>
      </c>
      <c r="J150" s="5" t="s">
        <v>1869</v>
      </c>
    </row>
    <row r="151" spans="1:10">
      <c r="A151" s="5">
        <v>150</v>
      </c>
      <c r="B151" s="5" t="s">
        <v>1211</v>
      </c>
      <c r="C151" s="5" t="s">
        <v>128</v>
      </c>
      <c r="D151" s="5" t="s">
        <v>1736</v>
      </c>
      <c r="E151" s="5" t="s">
        <v>1737</v>
      </c>
      <c r="F151" s="5" t="s">
        <v>1738</v>
      </c>
      <c r="G151" s="5" t="s">
        <v>1250</v>
      </c>
      <c r="H151" s="5" t="s">
        <v>1216</v>
      </c>
      <c r="J151" s="5" t="s">
        <v>1869</v>
      </c>
    </row>
    <row r="152" spans="1:10">
      <c r="A152" s="5">
        <v>151</v>
      </c>
      <c r="B152" s="5" t="s">
        <v>1211</v>
      </c>
      <c r="C152" s="5" t="s">
        <v>128</v>
      </c>
      <c r="D152" s="5" t="s">
        <v>1739</v>
      </c>
      <c r="E152" s="5" t="s">
        <v>1740</v>
      </c>
      <c r="F152" s="5" t="s">
        <v>1741</v>
      </c>
      <c r="G152" s="5" t="s">
        <v>1352</v>
      </c>
      <c r="J152" s="5" t="s">
        <v>1869</v>
      </c>
    </row>
    <row r="153" spans="1:10">
      <c r="A153" s="5">
        <v>152</v>
      </c>
      <c r="B153" s="5" t="s">
        <v>1211</v>
      </c>
      <c r="C153" s="5" t="s">
        <v>128</v>
      </c>
      <c r="D153" s="5" t="s">
        <v>1742</v>
      </c>
      <c r="E153" s="5" t="s">
        <v>1743</v>
      </c>
      <c r="F153" s="5" t="s">
        <v>1744</v>
      </c>
      <c r="G153" s="5" t="s">
        <v>1360</v>
      </c>
      <c r="H153" s="5" t="s">
        <v>1745</v>
      </c>
      <c r="J153" s="5" t="s">
        <v>1869</v>
      </c>
    </row>
    <row r="154" spans="1:10">
      <c r="A154" s="5">
        <v>153</v>
      </c>
      <c r="B154" s="5" t="s">
        <v>1211</v>
      </c>
      <c r="C154" s="5" t="s">
        <v>128</v>
      </c>
      <c r="D154" s="5" t="s">
        <v>1746</v>
      </c>
      <c r="E154" s="5" t="s">
        <v>1747</v>
      </c>
      <c r="F154" s="5" t="s">
        <v>1748</v>
      </c>
      <c r="G154" s="5" t="s">
        <v>1597</v>
      </c>
      <c r="J154" s="5" t="s">
        <v>1869</v>
      </c>
    </row>
    <row r="155" spans="1:10">
      <c r="A155" s="5">
        <v>154</v>
      </c>
      <c r="B155" s="5" t="s">
        <v>1211</v>
      </c>
      <c r="C155" s="5" t="s">
        <v>128</v>
      </c>
      <c r="D155" s="5" t="s">
        <v>1749</v>
      </c>
      <c r="E155" s="5" t="s">
        <v>1750</v>
      </c>
      <c r="F155" s="5" t="s">
        <v>1751</v>
      </c>
      <c r="G155" s="5" t="s">
        <v>1296</v>
      </c>
      <c r="J155" s="5" t="s">
        <v>1869</v>
      </c>
    </row>
    <row r="156" spans="1:10">
      <c r="A156" s="5">
        <v>155</v>
      </c>
      <c r="B156" s="5" t="s">
        <v>1211</v>
      </c>
      <c r="C156" s="5" t="s">
        <v>128</v>
      </c>
      <c r="D156" s="5" t="s">
        <v>1752</v>
      </c>
      <c r="E156" s="5" t="s">
        <v>1753</v>
      </c>
      <c r="F156" s="5" t="s">
        <v>1754</v>
      </c>
      <c r="G156" s="5" t="s">
        <v>1250</v>
      </c>
      <c r="J156" s="5" t="s">
        <v>1869</v>
      </c>
    </row>
    <row r="157" spans="1:10">
      <c r="A157" s="5">
        <v>156</v>
      </c>
      <c r="B157" s="5" t="s">
        <v>1211</v>
      </c>
      <c r="C157" s="5" t="s">
        <v>128</v>
      </c>
      <c r="D157" s="5" t="s">
        <v>1755</v>
      </c>
      <c r="E157" s="5" t="s">
        <v>1756</v>
      </c>
      <c r="F157" s="5" t="s">
        <v>1757</v>
      </c>
      <c r="G157" s="5" t="s">
        <v>1296</v>
      </c>
      <c r="J157" s="5" t="s">
        <v>1869</v>
      </c>
    </row>
    <row r="158" spans="1:10">
      <c r="A158" s="5">
        <v>157</v>
      </c>
      <c r="B158" s="5" t="s">
        <v>1211</v>
      </c>
      <c r="C158" s="5" t="s">
        <v>128</v>
      </c>
      <c r="D158" s="5" t="s">
        <v>1758</v>
      </c>
      <c r="E158" s="5" t="s">
        <v>1759</v>
      </c>
      <c r="F158" s="5" t="s">
        <v>1760</v>
      </c>
      <c r="G158" s="5" t="s">
        <v>1508</v>
      </c>
      <c r="J158" s="5" t="s">
        <v>1869</v>
      </c>
    </row>
    <row r="159" spans="1:10">
      <c r="A159" s="5">
        <v>158</v>
      </c>
      <c r="B159" s="5" t="s">
        <v>1211</v>
      </c>
      <c r="C159" s="5" t="s">
        <v>128</v>
      </c>
      <c r="D159" s="5" t="s">
        <v>1761</v>
      </c>
      <c r="E159" s="5" t="s">
        <v>1762</v>
      </c>
      <c r="F159" s="5" t="s">
        <v>1763</v>
      </c>
      <c r="G159" s="5" t="s">
        <v>1704</v>
      </c>
      <c r="J159" s="5" t="s">
        <v>1869</v>
      </c>
    </row>
    <row r="160" spans="1:10">
      <c r="A160" s="5">
        <v>159</v>
      </c>
      <c r="B160" s="5" t="s">
        <v>1211</v>
      </c>
      <c r="C160" s="5" t="s">
        <v>128</v>
      </c>
      <c r="D160" s="5" t="s">
        <v>1764</v>
      </c>
      <c r="E160" s="5" t="s">
        <v>1765</v>
      </c>
      <c r="F160" s="5" t="s">
        <v>1766</v>
      </c>
      <c r="G160" s="5" t="s">
        <v>1767</v>
      </c>
      <c r="J160" s="5" t="s">
        <v>1869</v>
      </c>
    </row>
    <row r="161" spans="1:10">
      <c r="A161" s="5">
        <v>160</v>
      </c>
      <c r="B161" s="5" t="s">
        <v>1211</v>
      </c>
      <c r="C161" s="5" t="s">
        <v>128</v>
      </c>
      <c r="D161" s="5" t="s">
        <v>1768</v>
      </c>
      <c r="E161" s="5" t="s">
        <v>1769</v>
      </c>
      <c r="F161" s="5" t="s">
        <v>1770</v>
      </c>
      <c r="G161" s="5" t="s">
        <v>1352</v>
      </c>
      <c r="J161" s="5" t="s">
        <v>1869</v>
      </c>
    </row>
    <row r="162" spans="1:10">
      <c r="A162" s="5">
        <v>161</v>
      </c>
      <c r="B162" s="5" t="s">
        <v>1211</v>
      </c>
      <c r="C162" s="5" t="s">
        <v>128</v>
      </c>
      <c r="D162" s="5" t="s">
        <v>1771</v>
      </c>
      <c r="E162" s="5" t="s">
        <v>1772</v>
      </c>
      <c r="F162" s="5" t="s">
        <v>1773</v>
      </c>
      <c r="G162" s="5" t="s">
        <v>1296</v>
      </c>
      <c r="H162" s="5" t="s">
        <v>1774</v>
      </c>
      <c r="J162" s="5" t="s">
        <v>1869</v>
      </c>
    </row>
    <row r="163" spans="1:10">
      <c r="A163" s="5">
        <v>162</v>
      </c>
      <c r="B163" s="5" t="s">
        <v>1211</v>
      </c>
      <c r="C163" s="5" t="s">
        <v>128</v>
      </c>
      <c r="D163" s="5" t="s">
        <v>1775</v>
      </c>
      <c r="E163" s="5" t="s">
        <v>1776</v>
      </c>
      <c r="F163" s="5" t="s">
        <v>1777</v>
      </c>
      <c r="G163" s="5" t="s">
        <v>1250</v>
      </c>
      <c r="J163" s="5" t="s">
        <v>1869</v>
      </c>
    </row>
    <row r="164" spans="1:10">
      <c r="A164" s="5">
        <v>163</v>
      </c>
      <c r="B164" s="5" t="s">
        <v>1211</v>
      </c>
      <c r="C164" s="5" t="s">
        <v>128</v>
      </c>
      <c r="D164" s="5" t="s">
        <v>1778</v>
      </c>
      <c r="E164" s="5" t="s">
        <v>1779</v>
      </c>
      <c r="F164" s="5" t="s">
        <v>1780</v>
      </c>
      <c r="G164" s="5" t="s">
        <v>1553</v>
      </c>
      <c r="J164" s="5" t="s">
        <v>1869</v>
      </c>
    </row>
    <row r="165" spans="1:10">
      <c r="A165" s="5">
        <v>164</v>
      </c>
      <c r="B165" s="5" t="s">
        <v>1211</v>
      </c>
      <c r="C165" s="5" t="s">
        <v>128</v>
      </c>
      <c r="D165" s="5" t="s">
        <v>1781</v>
      </c>
      <c r="E165" s="5" t="s">
        <v>1782</v>
      </c>
      <c r="F165" s="5" t="s">
        <v>1783</v>
      </c>
      <c r="G165" s="5" t="s">
        <v>1668</v>
      </c>
      <c r="J165" s="5" t="s">
        <v>1869</v>
      </c>
    </row>
    <row r="166" spans="1:10">
      <c r="A166" s="5">
        <v>165</v>
      </c>
      <c r="B166" s="5" t="s">
        <v>1211</v>
      </c>
      <c r="C166" s="5" t="s">
        <v>128</v>
      </c>
      <c r="D166" s="5" t="s">
        <v>1784</v>
      </c>
      <c r="E166" s="5" t="s">
        <v>1785</v>
      </c>
      <c r="F166" s="5" t="s">
        <v>1786</v>
      </c>
      <c r="G166" s="5" t="s">
        <v>1704</v>
      </c>
      <c r="J166" s="5" t="s">
        <v>1869</v>
      </c>
    </row>
    <row r="167" spans="1:10">
      <c r="A167" s="5">
        <v>166</v>
      </c>
      <c r="B167" s="5" t="s">
        <v>1211</v>
      </c>
      <c r="C167" s="5" t="s">
        <v>128</v>
      </c>
      <c r="D167" s="5" t="s">
        <v>1787</v>
      </c>
      <c r="E167" s="5" t="s">
        <v>1788</v>
      </c>
      <c r="F167" s="5" t="s">
        <v>1789</v>
      </c>
      <c r="G167" s="5" t="s">
        <v>1250</v>
      </c>
      <c r="J167" s="5" t="s">
        <v>1869</v>
      </c>
    </row>
    <row r="168" spans="1:10">
      <c r="A168" s="5">
        <v>167</v>
      </c>
      <c r="B168" s="5" t="s">
        <v>1211</v>
      </c>
      <c r="C168" s="5" t="s">
        <v>128</v>
      </c>
      <c r="D168" s="5" t="s">
        <v>1790</v>
      </c>
      <c r="E168" s="5" t="s">
        <v>1791</v>
      </c>
      <c r="F168" s="5" t="s">
        <v>1792</v>
      </c>
      <c r="G168" s="5" t="s">
        <v>1250</v>
      </c>
      <c r="J168" s="5" t="s">
        <v>1869</v>
      </c>
    </row>
    <row r="169" spans="1:10">
      <c r="A169" s="5">
        <v>168</v>
      </c>
      <c r="B169" s="5" t="s">
        <v>1211</v>
      </c>
      <c r="C169" s="5" t="s">
        <v>128</v>
      </c>
      <c r="D169" s="5" t="s">
        <v>1793</v>
      </c>
      <c r="E169" s="5" t="s">
        <v>1794</v>
      </c>
      <c r="F169" s="5" t="s">
        <v>1795</v>
      </c>
      <c r="G169" s="5" t="s">
        <v>1704</v>
      </c>
      <c r="H169" s="5" t="s">
        <v>1796</v>
      </c>
      <c r="J169" s="5" t="s">
        <v>1869</v>
      </c>
    </row>
    <row r="170" spans="1:10">
      <c r="A170" s="5">
        <v>169</v>
      </c>
      <c r="B170" s="5" t="s">
        <v>1211</v>
      </c>
      <c r="C170" s="5" t="s">
        <v>128</v>
      </c>
      <c r="D170" s="5" t="s">
        <v>1797</v>
      </c>
      <c r="E170" s="5" t="s">
        <v>1798</v>
      </c>
      <c r="F170" s="5" t="s">
        <v>1799</v>
      </c>
      <c r="G170" s="5" t="s">
        <v>1334</v>
      </c>
      <c r="J170" s="5" t="s">
        <v>1869</v>
      </c>
    </row>
    <row r="171" spans="1:10">
      <c r="A171" s="5">
        <v>170</v>
      </c>
      <c r="B171" s="5" t="s">
        <v>1211</v>
      </c>
      <c r="C171" s="5" t="s">
        <v>128</v>
      </c>
      <c r="D171" s="5" t="s">
        <v>1800</v>
      </c>
      <c r="E171" s="5" t="s">
        <v>1801</v>
      </c>
      <c r="F171" s="5" t="s">
        <v>1802</v>
      </c>
      <c r="G171" s="5" t="s">
        <v>1220</v>
      </c>
      <c r="J171" s="5" t="s">
        <v>1869</v>
      </c>
    </row>
    <row r="172" spans="1:10">
      <c r="A172" s="5">
        <v>171</v>
      </c>
      <c r="B172" s="5" t="s">
        <v>1211</v>
      </c>
      <c r="C172" s="5" t="s">
        <v>128</v>
      </c>
      <c r="D172" s="5" t="s">
        <v>1803</v>
      </c>
      <c r="E172" s="5" t="s">
        <v>1804</v>
      </c>
      <c r="F172" s="5" t="s">
        <v>1805</v>
      </c>
      <c r="G172" s="5" t="s">
        <v>1352</v>
      </c>
      <c r="H172" s="5" t="s">
        <v>1216</v>
      </c>
      <c r="J172" s="5" t="s">
        <v>1869</v>
      </c>
    </row>
    <row r="173" spans="1:10">
      <c r="A173" s="5">
        <v>172</v>
      </c>
      <c r="B173" s="5" t="s">
        <v>1211</v>
      </c>
      <c r="C173" s="5" t="s">
        <v>128</v>
      </c>
      <c r="D173" s="5" t="s">
        <v>1806</v>
      </c>
      <c r="E173" s="5" t="s">
        <v>1807</v>
      </c>
      <c r="F173" s="5" t="s">
        <v>1808</v>
      </c>
      <c r="G173" s="5" t="s">
        <v>1809</v>
      </c>
      <c r="J173" s="5" t="s">
        <v>1869</v>
      </c>
    </row>
    <row r="174" spans="1:10">
      <c r="A174" s="5">
        <v>173</v>
      </c>
      <c r="B174" s="5" t="s">
        <v>1211</v>
      </c>
      <c r="C174" s="5" t="s">
        <v>128</v>
      </c>
      <c r="D174" s="5" t="s">
        <v>1810</v>
      </c>
      <c r="E174" s="5" t="s">
        <v>1811</v>
      </c>
      <c r="F174" s="5" t="s">
        <v>1812</v>
      </c>
      <c r="G174" s="5" t="s">
        <v>1813</v>
      </c>
      <c r="J174" s="5" t="s">
        <v>1869</v>
      </c>
    </row>
    <row r="175" spans="1:10">
      <c r="A175" s="5">
        <v>174</v>
      </c>
      <c r="B175" s="5" t="s">
        <v>1211</v>
      </c>
      <c r="C175" s="5" t="s">
        <v>128</v>
      </c>
      <c r="D175" s="5" t="s">
        <v>1814</v>
      </c>
      <c r="E175" s="5" t="s">
        <v>1815</v>
      </c>
      <c r="F175" s="5" t="s">
        <v>1816</v>
      </c>
      <c r="G175" s="5" t="s">
        <v>1817</v>
      </c>
      <c r="J175" s="5" t="s">
        <v>1869</v>
      </c>
    </row>
    <row r="176" spans="1:10">
      <c r="A176" s="5">
        <v>175</v>
      </c>
      <c r="B176" s="5" t="s">
        <v>1211</v>
      </c>
      <c r="C176" s="5" t="s">
        <v>128</v>
      </c>
      <c r="D176" s="5" t="s">
        <v>1818</v>
      </c>
      <c r="E176" s="5" t="s">
        <v>1819</v>
      </c>
      <c r="F176" s="5" t="s">
        <v>1820</v>
      </c>
      <c r="G176" s="5" t="s">
        <v>1704</v>
      </c>
      <c r="J176" s="5" t="s">
        <v>1869</v>
      </c>
    </row>
    <row r="177" spans="1:10">
      <c r="A177" s="5">
        <v>176</v>
      </c>
      <c r="B177" s="5" t="s">
        <v>1211</v>
      </c>
      <c r="C177" s="5" t="s">
        <v>128</v>
      </c>
      <c r="D177" s="5" t="s">
        <v>1821</v>
      </c>
      <c r="E177" s="5" t="s">
        <v>1822</v>
      </c>
      <c r="F177" s="5" t="s">
        <v>1823</v>
      </c>
      <c r="G177" s="5" t="s">
        <v>1352</v>
      </c>
      <c r="H177" s="5" t="s">
        <v>1216</v>
      </c>
      <c r="J177" s="5" t="s">
        <v>1869</v>
      </c>
    </row>
    <row r="178" spans="1:10">
      <c r="A178" s="5">
        <v>177</v>
      </c>
      <c r="B178" s="5" t="s">
        <v>1211</v>
      </c>
      <c r="C178" s="5" t="s">
        <v>128</v>
      </c>
      <c r="D178" s="5" t="s">
        <v>1824</v>
      </c>
      <c r="E178" s="5" t="s">
        <v>1825</v>
      </c>
      <c r="F178" s="5" t="s">
        <v>1826</v>
      </c>
      <c r="G178" s="5" t="s">
        <v>1334</v>
      </c>
      <c r="J178" s="5" t="s">
        <v>1869</v>
      </c>
    </row>
    <row r="179" spans="1:10">
      <c r="A179" s="5">
        <v>178</v>
      </c>
      <c r="B179" s="5" t="s">
        <v>1211</v>
      </c>
      <c r="C179" s="5" t="s">
        <v>128</v>
      </c>
      <c r="D179" s="5" t="s">
        <v>1827</v>
      </c>
      <c r="E179" s="5" t="s">
        <v>1828</v>
      </c>
      <c r="F179" s="5" t="s">
        <v>1829</v>
      </c>
      <c r="G179" s="5" t="s">
        <v>1830</v>
      </c>
      <c r="J179" s="5" t="s">
        <v>1869</v>
      </c>
    </row>
    <row r="180" spans="1:10">
      <c r="A180" s="5">
        <v>179</v>
      </c>
      <c r="B180" s="5" t="s">
        <v>1211</v>
      </c>
      <c r="C180" s="5" t="s">
        <v>128</v>
      </c>
      <c r="D180" s="5" t="s">
        <v>1831</v>
      </c>
      <c r="E180" s="5" t="s">
        <v>1832</v>
      </c>
      <c r="F180" s="5" t="s">
        <v>1833</v>
      </c>
      <c r="G180" s="5" t="s">
        <v>1545</v>
      </c>
      <c r="J180" s="5" t="s">
        <v>1869</v>
      </c>
    </row>
    <row r="181" spans="1:10">
      <c r="A181" s="5">
        <v>180</v>
      </c>
      <c r="B181" s="5" t="s">
        <v>1211</v>
      </c>
      <c r="C181" s="5" t="s">
        <v>128</v>
      </c>
      <c r="D181" s="5" t="s">
        <v>1834</v>
      </c>
      <c r="E181" s="5" t="s">
        <v>1835</v>
      </c>
      <c r="F181" s="5" t="s">
        <v>1836</v>
      </c>
      <c r="G181" s="5" t="s">
        <v>1215</v>
      </c>
      <c r="J181" s="5" t="s">
        <v>1869</v>
      </c>
    </row>
    <row r="182" spans="1:10">
      <c r="A182" s="5">
        <v>181</v>
      </c>
      <c r="B182" s="5" t="s">
        <v>1211</v>
      </c>
      <c r="C182" s="5" t="s">
        <v>128</v>
      </c>
      <c r="D182" s="5" t="s">
        <v>1837</v>
      </c>
      <c r="E182" s="5" t="s">
        <v>1838</v>
      </c>
      <c r="F182" s="5" t="s">
        <v>1839</v>
      </c>
      <c r="G182" s="5" t="s">
        <v>1545</v>
      </c>
      <c r="H182" s="5" t="s">
        <v>1840</v>
      </c>
      <c r="J182" s="5" t="s">
        <v>1869</v>
      </c>
    </row>
    <row r="183" spans="1:10">
      <c r="A183" s="5">
        <v>182</v>
      </c>
      <c r="B183" s="5" t="s">
        <v>1211</v>
      </c>
      <c r="C183" s="5" t="s">
        <v>128</v>
      </c>
      <c r="D183" s="5" t="s">
        <v>1841</v>
      </c>
      <c r="E183" s="5" t="s">
        <v>1842</v>
      </c>
      <c r="F183" s="5" t="s">
        <v>1843</v>
      </c>
      <c r="G183" s="5" t="s">
        <v>1844</v>
      </c>
      <c r="H183" s="5" t="s">
        <v>1845</v>
      </c>
      <c r="J183" s="5" t="s">
        <v>1869</v>
      </c>
    </row>
    <row r="184" spans="1:10">
      <c r="A184" s="5">
        <v>183</v>
      </c>
      <c r="B184" s="5" t="s">
        <v>1211</v>
      </c>
      <c r="C184" s="5" t="s">
        <v>128</v>
      </c>
      <c r="D184" s="5" t="s">
        <v>1846</v>
      </c>
      <c r="E184" s="5" t="s">
        <v>1847</v>
      </c>
      <c r="F184" s="5" t="s">
        <v>1848</v>
      </c>
      <c r="G184" s="5" t="s">
        <v>1220</v>
      </c>
      <c r="J184" s="5" t="s">
        <v>1869</v>
      </c>
    </row>
    <row r="185" spans="1:10">
      <c r="A185" s="5">
        <v>184</v>
      </c>
      <c r="B185" s="5" t="s">
        <v>1211</v>
      </c>
      <c r="C185" s="5" t="s">
        <v>128</v>
      </c>
      <c r="D185" s="5" t="s">
        <v>1849</v>
      </c>
      <c r="E185" s="5" t="s">
        <v>1850</v>
      </c>
      <c r="F185" s="5" t="s">
        <v>1851</v>
      </c>
      <c r="G185" s="5" t="s">
        <v>1289</v>
      </c>
      <c r="J185" s="5" t="s">
        <v>1869</v>
      </c>
    </row>
    <row r="186" spans="1:10">
      <c r="A186" s="5">
        <v>185</v>
      </c>
      <c r="B186" s="5" t="s">
        <v>1211</v>
      </c>
      <c r="C186" s="5" t="s">
        <v>128</v>
      </c>
      <c r="D186" s="5" t="s">
        <v>1852</v>
      </c>
      <c r="E186" s="5" t="s">
        <v>1853</v>
      </c>
      <c r="F186" s="5" t="s">
        <v>1854</v>
      </c>
      <c r="G186" s="5" t="s">
        <v>1289</v>
      </c>
      <c r="J186" s="5" t="s">
        <v>1869</v>
      </c>
    </row>
    <row r="187" spans="1:10">
      <c r="A187" s="5">
        <v>186</v>
      </c>
      <c r="B187" s="5" t="s">
        <v>1211</v>
      </c>
      <c r="C187" s="5" t="s">
        <v>128</v>
      </c>
      <c r="D187" s="5" t="s">
        <v>1855</v>
      </c>
      <c r="E187" s="5" t="s">
        <v>1856</v>
      </c>
      <c r="F187" s="5" t="s">
        <v>1857</v>
      </c>
      <c r="G187" s="5" t="s">
        <v>1858</v>
      </c>
      <c r="J187" s="5" t="s">
        <v>1869</v>
      </c>
    </row>
    <row r="188" spans="1:10">
      <c r="A188" s="5">
        <v>187</v>
      </c>
      <c r="B188" s="5" t="s">
        <v>1211</v>
      </c>
      <c r="C188" s="5" t="s">
        <v>128</v>
      </c>
      <c r="D188" s="5" t="s">
        <v>1859</v>
      </c>
      <c r="E188" s="5" t="s">
        <v>1860</v>
      </c>
      <c r="F188" s="5" t="s">
        <v>1253</v>
      </c>
      <c r="G188" s="5" t="s">
        <v>1813</v>
      </c>
      <c r="J188" s="5" t="s">
        <v>1869</v>
      </c>
    </row>
    <row r="189" spans="1:10">
      <c r="A189" s="5">
        <v>188</v>
      </c>
      <c r="B189" s="5" t="s">
        <v>1211</v>
      </c>
      <c r="C189" s="5" t="s">
        <v>128</v>
      </c>
      <c r="D189" s="5" t="s">
        <v>1861</v>
      </c>
      <c r="E189" s="5" t="s">
        <v>1862</v>
      </c>
      <c r="F189" s="5" t="s">
        <v>1863</v>
      </c>
      <c r="G189" s="5" t="s">
        <v>1864</v>
      </c>
      <c r="H189" s="5" t="s">
        <v>1865</v>
      </c>
      <c r="J189" s="5" t="s">
        <v>1869</v>
      </c>
    </row>
    <row r="190" spans="1:10">
      <c r="A190" s="5">
        <v>189</v>
      </c>
      <c r="B190" s="5" t="s">
        <v>1211</v>
      </c>
      <c r="C190" s="5" t="s">
        <v>128</v>
      </c>
      <c r="D190" s="5" t="s">
        <v>1866</v>
      </c>
      <c r="E190" s="5" t="s">
        <v>1867</v>
      </c>
      <c r="F190" s="5" t="s">
        <v>1868</v>
      </c>
      <c r="G190" s="5" t="s">
        <v>1396</v>
      </c>
      <c r="J190" s="5" t="s">
        <v>1869</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sheetPr codeName="List01">
    <tabColor rgb="FFCCCCFF"/>
    <pageSetUpPr fitToPage="1"/>
  </sheetPr>
  <dimension ref="A1:IV20"/>
  <sheetViews>
    <sheetView showGridLines="0" topLeftCell="C3" workbookViewId="0">
      <selection activeCell="D4" sqref="D4:H4"/>
    </sheetView>
  </sheetViews>
  <sheetFormatPr defaultRowHeight="14.25"/>
  <cols>
    <col min="1" max="1" width="9.140625" style="125" hidden="1" customWidth="1"/>
    <col min="2" max="2" width="9.140625" style="36" hidden="1" customWidth="1"/>
    <col min="3" max="3" width="3.7109375" style="231"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1" hidden="1" customWidth="1"/>
    <col min="14" max="16" width="9.140625" style="211" hidden="1" customWidth="1"/>
    <col min="17" max="17" width="25.7109375" style="359" hidden="1" customWidth="1"/>
    <col min="18" max="18" width="14.42578125" style="211" hidden="1" customWidth="1"/>
    <col min="19" max="22" width="9.140625" style="356"/>
    <col min="23" max="16384" width="9.140625" style="36"/>
  </cols>
  <sheetData>
    <row r="1" spans="1:256" s="202" customFormat="1" ht="16.5" hidden="1" customHeight="1">
      <c r="C1" s="350"/>
      <c r="H1" s="350"/>
      <c r="I1" s="350"/>
      <c r="J1" s="350"/>
      <c r="K1" s="350" t="s">
        <v>515</v>
      </c>
      <c r="L1" s="360" t="s">
        <v>401</v>
      </c>
      <c r="M1" s="395" t="s">
        <v>514</v>
      </c>
      <c r="N1" s="395"/>
      <c r="O1" s="395"/>
      <c r="P1" s="395"/>
      <c r="Q1" s="396"/>
      <c r="R1" s="395"/>
      <c r="S1" s="395"/>
      <c r="T1" s="395"/>
      <c r="U1" s="395"/>
      <c r="V1" s="395"/>
      <c r="W1" s="360"/>
      <c r="X1" s="360"/>
      <c r="Y1" s="360"/>
      <c r="Z1" s="360"/>
      <c r="AA1" s="360"/>
      <c r="AB1" s="360"/>
      <c r="AC1" s="360"/>
      <c r="AD1" s="360"/>
      <c r="AE1" s="360"/>
      <c r="AF1" s="360"/>
      <c r="AG1" s="360"/>
      <c r="AH1" s="360"/>
      <c r="AI1" s="360"/>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60"/>
      <c r="BN1" s="360"/>
      <c r="BO1" s="360"/>
      <c r="BP1" s="360"/>
      <c r="BQ1" s="360"/>
      <c r="BR1" s="360"/>
      <c r="BS1" s="360"/>
      <c r="BT1" s="360"/>
      <c r="BU1" s="360"/>
      <c r="BV1" s="360"/>
      <c r="BW1" s="360"/>
      <c r="BX1" s="360"/>
      <c r="BY1" s="360"/>
      <c r="BZ1" s="360"/>
      <c r="CA1" s="360"/>
      <c r="CB1" s="360"/>
      <c r="CC1" s="360"/>
      <c r="CD1" s="360"/>
      <c r="CE1" s="360"/>
      <c r="CF1" s="360"/>
      <c r="CG1" s="360"/>
      <c r="CH1" s="360"/>
      <c r="CI1" s="360"/>
      <c r="CJ1" s="360"/>
      <c r="CK1" s="360"/>
      <c r="CL1" s="360"/>
      <c r="CM1" s="360"/>
      <c r="CN1" s="360"/>
      <c r="CO1" s="360"/>
      <c r="CP1" s="360"/>
      <c r="CQ1" s="360"/>
      <c r="CR1" s="360"/>
      <c r="CS1" s="360"/>
      <c r="CT1" s="360"/>
      <c r="CU1" s="360"/>
      <c r="CV1" s="360"/>
      <c r="CW1" s="360"/>
      <c r="CX1" s="360"/>
      <c r="CY1" s="360"/>
      <c r="CZ1" s="360"/>
      <c r="DA1" s="360"/>
      <c r="DB1" s="360"/>
      <c r="DC1" s="360"/>
      <c r="DD1" s="360"/>
      <c r="DE1" s="360"/>
      <c r="DF1" s="360"/>
      <c r="DG1" s="360"/>
      <c r="DH1" s="360"/>
      <c r="DI1" s="360"/>
      <c r="DJ1" s="360"/>
      <c r="DK1" s="360"/>
      <c r="DL1" s="360"/>
      <c r="DM1" s="360"/>
      <c r="DN1" s="360"/>
      <c r="DO1" s="360"/>
      <c r="DP1" s="360"/>
      <c r="DQ1" s="360"/>
      <c r="DR1" s="360"/>
      <c r="DS1" s="360"/>
      <c r="DT1" s="360"/>
      <c r="DU1" s="360"/>
      <c r="DV1" s="360"/>
      <c r="DW1" s="360"/>
      <c r="DX1" s="360"/>
      <c r="DY1" s="360"/>
      <c r="DZ1" s="360"/>
      <c r="EA1" s="360"/>
      <c r="EB1" s="360"/>
      <c r="EC1" s="360"/>
      <c r="ED1" s="360"/>
      <c r="EE1" s="360"/>
      <c r="EF1" s="360"/>
      <c r="EG1" s="360"/>
      <c r="EH1" s="360"/>
      <c r="EI1" s="360"/>
      <c r="EJ1" s="360"/>
      <c r="EK1" s="360"/>
      <c r="EL1" s="360"/>
      <c r="EM1" s="360"/>
      <c r="EN1" s="360"/>
      <c r="EO1" s="360"/>
      <c r="EP1" s="360"/>
      <c r="EQ1" s="360"/>
      <c r="ER1" s="360"/>
      <c r="ES1" s="360"/>
      <c r="ET1" s="360"/>
      <c r="EU1" s="360"/>
      <c r="EV1" s="360"/>
      <c r="EW1" s="360"/>
      <c r="EX1" s="360"/>
      <c r="EY1" s="360"/>
      <c r="EZ1" s="360"/>
      <c r="FA1" s="360"/>
      <c r="FB1" s="360"/>
      <c r="FC1" s="360"/>
      <c r="FD1" s="360"/>
      <c r="FE1" s="360"/>
      <c r="FF1" s="360"/>
      <c r="FG1" s="360"/>
      <c r="FH1" s="360"/>
      <c r="FI1" s="360"/>
      <c r="FJ1" s="360"/>
      <c r="FK1" s="360"/>
      <c r="FL1" s="360"/>
      <c r="FM1" s="360"/>
      <c r="FN1" s="360"/>
      <c r="FO1" s="360"/>
      <c r="FP1" s="360"/>
      <c r="FQ1" s="360"/>
      <c r="FR1" s="360"/>
      <c r="FS1" s="360"/>
      <c r="FT1" s="360"/>
      <c r="FU1" s="360"/>
      <c r="FV1" s="360"/>
      <c r="FW1" s="360"/>
      <c r="FX1" s="360"/>
      <c r="FY1" s="360"/>
      <c r="FZ1" s="360"/>
      <c r="GA1" s="360"/>
      <c r="GB1" s="360"/>
      <c r="GC1" s="360"/>
      <c r="GD1" s="360"/>
      <c r="GE1" s="360"/>
      <c r="GF1" s="360"/>
      <c r="GG1" s="360"/>
      <c r="GH1" s="360"/>
      <c r="GI1" s="360"/>
      <c r="GJ1" s="360"/>
      <c r="GK1" s="360"/>
      <c r="GL1" s="360"/>
      <c r="GM1" s="360"/>
      <c r="GN1" s="360"/>
      <c r="GO1" s="360"/>
      <c r="GP1" s="360"/>
      <c r="GQ1" s="360"/>
      <c r="GR1" s="360"/>
      <c r="GS1" s="360"/>
      <c r="GT1" s="360"/>
      <c r="GU1" s="360"/>
      <c r="GV1" s="360"/>
      <c r="GW1" s="360"/>
      <c r="GX1" s="360"/>
      <c r="GY1" s="360"/>
      <c r="GZ1" s="360"/>
      <c r="HA1" s="360"/>
      <c r="HB1" s="360"/>
      <c r="HC1" s="360"/>
      <c r="HD1" s="360"/>
      <c r="HE1" s="360"/>
      <c r="HF1" s="360"/>
      <c r="HG1" s="360"/>
      <c r="HH1" s="360"/>
      <c r="HI1" s="360"/>
      <c r="HJ1" s="360"/>
      <c r="HK1" s="360"/>
      <c r="HL1" s="360"/>
      <c r="HM1" s="360"/>
      <c r="HN1" s="360"/>
      <c r="HO1" s="360"/>
      <c r="HP1" s="360"/>
      <c r="HQ1" s="360"/>
      <c r="HR1" s="360"/>
      <c r="HS1" s="360"/>
      <c r="HT1" s="360"/>
      <c r="HU1" s="360"/>
      <c r="HV1" s="360"/>
      <c r="HW1" s="360"/>
      <c r="HX1" s="360"/>
      <c r="HY1" s="360"/>
      <c r="HZ1" s="360"/>
      <c r="IA1" s="360"/>
      <c r="IB1" s="360"/>
      <c r="IC1" s="360"/>
      <c r="ID1" s="360"/>
      <c r="IE1" s="360"/>
      <c r="IF1" s="360"/>
      <c r="IG1" s="360"/>
      <c r="IH1" s="360"/>
      <c r="II1" s="360"/>
      <c r="IJ1" s="360"/>
      <c r="IK1" s="360"/>
      <c r="IL1" s="360"/>
      <c r="IM1" s="360"/>
      <c r="IN1" s="360"/>
      <c r="IO1" s="360"/>
      <c r="IP1" s="360"/>
      <c r="IQ1" s="360"/>
      <c r="IR1" s="360"/>
      <c r="IS1" s="360"/>
      <c r="IT1" s="360"/>
      <c r="IU1" s="360"/>
      <c r="IV1" s="360"/>
    </row>
    <row r="2" spans="1:256" s="364" customFormat="1" ht="16.5" hidden="1" customHeight="1">
      <c r="A2" s="361"/>
      <c r="B2" s="361"/>
      <c r="C2" s="362"/>
      <c r="D2" s="361"/>
      <c r="E2" s="361"/>
      <c r="F2" s="361"/>
      <c r="G2" s="361"/>
      <c r="H2" s="361"/>
      <c r="I2" s="361"/>
      <c r="J2" s="361"/>
      <c r="K2" s="361"/>
      <c r="L2" s="361"/>
      <c r="M2" s="395"/>
      <c r="N2" s="395"/>
      <c r="O2" s="395"/>
      <c r="P2" s="395"/>
      <c r="Q2" s="396"/>
      <c r="R2" s="395"/>
      <c r="S2" s="363"/>
      <c r="T2" s="363"/>
      <c r="U2" s="363"/>
      <c r="V2" s="363"/>
      <c r="W2" s="362"/>
      <c r="X2" s="362"/>
      <c r="Y2" s="362"/>
      <c r="Z2" s="362"/>
      <c r="AA2" s="362"/>
      <c r="AB2" s="362"/>
      <c r="AC2" s="362"/>
      <c r="AD2" s="362"/>
      <c r="AE2" s="362"/>
      <c r="AF2" s="362"/>
      <c r="AG2" s="362"/>
      <c r="AH2" s="362"/>
      <c r="AI2" s="362"/>
      <c r="AJ2" s="362"/>
      <c r="AK2" s="362"/>
      <c r="AL2" s="362"/>
      <c r="AM2" s="362"/>
      <c r="AN2" s="362"/>
      <c r="AO2" s="362"/>
      <c r="AP2" s="362"/>
      <c r="AQ2" s="362"/>
      <c r="AR2" s="362"/>
      <c r="AS2" s="362"/>
      <c r="AT2" s="362"/>
      <c r="AU2" s="362"/>
      <c r="AV2" s="362"/>
      <c r="AW2" s="362"/>
      <c r="AX2" s="362"/>
      <c r="AY2" s="362"/>
      <c r="AZ2" s="362"/>
      <c r="BA2" s="362"/>
      <c r="BB2" s="362"/>
      <c r="BC2" s="362"/>
      <c r="BD2" s="362"/>
      <c r="BE2" s="362"/>
      <c r="BF2" s="362"/>
      <c r="BG2" s="362"/>
      <c r="BH2" s="362"/>
      <c r="BI2" s="362"/>
      <c r="BJ2" s="362"/>
      <c r="BK2" s="362"/>
      <c r="BL2" s="362"/>
      <c r="BM2" s="362"/>
      <c r="BN2" s="362"/>
      <c r="BO2" s="362"/>
      <c r="BP2" s="362"/>
      <c r="BQ2" s="362"/>
      <c r="BR2" s="362"/>
      <c r="BS2" s="362"/>
      <c r="BT2" s="362"/>
      <c r="BU2" s="362"/>
      <c r="BV2" s="362"/>
      <c r="BW2" s="362"/>
      <c r="BX2" s="362"/>
      <c r="BY2" s="362"/>
      <c r="BZ2" s="362"/>
      <c r="CA2" s="362"/>
      <c r="CB2" s="362"/>
      <c r="CC2" s="362"/>
      <c r="CD2" s="362"/>
      <c r="CE2" s="362"/>
      <c r="CF2" s="362"/>
      <c r="CG2" s="362"/>
      <c r="CH2" s="362"/>
      <c r="CI2" s="362"/>
      <c r="CJ2" s="362"/>
      <c r="CK2" s="362"/>
      <c r="CL2" s="362"/>
      <c r="CM2" s="362"/>
      <c r="CN2" s="362"/>
      <c r="CO2" s="362"/>
      <c r="CP2" s="362"/>
      <c r="CQ2" s="362"/>
      <c r="CR2" s="362"/>
      <c r="CS2" s="362"/>
      <c r="CT2" s="362"/>
      <c r="CU2" s="362"/>
      <c r="CV2" s="362"/>
      <c r="CW2" s="362"/>
      <c r="CX2" s="362"/>
      <c r="CY2" s="362"/>
      <c r="CZ2" s="362"/>
      <c r="DA2" s="362"/>
      <c r="DB2" s="362"/>
      <c r="DC2" s="362"/>
      <c r="DD2" s="362"/>
      <c r="DE2" s="362"/>
      <c r="DF2" s="362"/>
      <c r="DG2" s="362"/>
      <c r="DH2" s="362"/>
      <c r="DI2" s="362"/>
      <c r="DJ2" s="362"/>
      <c r="DK2" s="362"/>
      <c r="DL2" s="362"/>
      <c r="DM2" s="362"/>
      <c r="DN2" s="362"/>
      <c r="DO2" s="362"/>
      <c r="DP2" s="362"/>
      <c r="DQ2" s="362"/>
      <c r="DR2" s="362"/>
      <c r="DS2" s="362"/>
      <c r="DT2" s="362"/>
      <c r="DU2" s="362"/>
      <c r="DV2" s="362"/>
      <c r="DW2" s="362"/>
      <c r="DX2" s="362"/>
      <c r="DY2" s="362"/>
      <c r="DZ2" s="362"/>
      <c r="EA2" s="362"/>
      <c r="EB2" s="362"/>
      <c r="EC2" s="362"/>
      <c r="ED2" s="362"/>
      <c r="EE2" s="362"/>
      <c r="EF2" s="362"/>
      <c r="EG2" s="362"/>
      <c r="EH2" s="362"/>
      <c r="EI2" s="362"/>
      <c r="EJ2" s="362"/>
      <c r="EK2" s="362"/>
      <c r="EL2" s="362"/>
      <c r="EM2" s="362"/>
      <c r="EN2" s="362"/>
      <c r="EO2" s="362"/>
      <c r="EP2" s="362"/>
      <c r="EQ2" s="362"/>
      <c r="ER2" s="362"/>
      <c r="ES2" s="362"/>
      <c r="ET2" s="362"/>
    </row>
    <row r="3" spans="1:256" s="126" customFormat="1" ht="3" customHeight="1">
      <c r="A3" s="125"/>
      <c r="B3" s="36"/>
      <c r="C3" s="229"/>
      <c r="D3" s="100"/>
      <c r="E3" s="100"/>
      <c r="F3" s="100"/>
      <c r="G3" s="100"/>
      <c r="H3" s="100"/>
      <c r="I3" s="100"/>
      <c r="J3" s="100"/>
      <c r="K3" s="100"/>
      <c r="L3" s="232"/>
      <c r="M3" s="211"/>
      <c r="N3" s="211"/>
      <c r="O3" s="211"/>
      <c r="P3" s="211"/>
      <c r="Q3" s="359"/>
      <c r="R3" s="211"/>
      <c r="S3" s="356"/>
      <c r="T3" s="356"/>
      <c r="U3" s="356"/>
      <c r="V3" s="356"/>
    </row>
    <row r="4" spans="1:256" s="126" customFormat="1" ht="22.5">
      <c r="A4" s="125"/>
      <c r="B4" s="36"/>
      <c r="C4" s="229"/>
      <c r="D4" s="1156" t="s">
        <v>397</v>
      </c>
      <c r="E4" s="1157"/>
      <c r="F4" s="1157"/>
      <c r="G4" s="1157"/>
      <c r="H4" s="1158"/>
      <c r="I4" s="435"/>
      <c r="M4" s="211"/>
      <c r="N4" s="211"/>
      <c r="O4" s="211"/>
      <c r="P4" s="211"/>
      <c r="Q4" s="359"/>
      <c r="R4" s="211"/>
      <c r="S4" s="356"/>
      <c r="T4" s="356"/>
      <c r="U4" s="356"/>
      <c r="V4" s="356"/>
    </row>
    <row r="5" spans="1:256" s="126" customFormat="1" ht="3" hidden="1" customHeight="1">
      <c r="A5" s="125"/>
      <c r="B5" s="36"/>
      <c r="C5" s="229"/>
      <c r="D5" s="100"/>
      <c r="E5" s="100"/>
      <c r="F5" s="100"/>
      <c r="G5" s="100"/>
      <c r="H5" s="233"/>
      <c r="I5" s="233"/>
      <c r="J5" s="233"/>
      <c r="K5" s="233"/>
      <c r="L5" s="234"/>
      <c r="M5" s="211"/>
      <c r="N5" s="211"/>
      <c r="O5" s="211"/>
      <c r="P5" s="211"/>
      <c r="Q5" s="359"/>
      <c r="R5" s="211"/>
      <c r="S5" s="356"/>
      <c r="T5" s="356"/>
      <c r="U5" s="356"/>
      <c r="V5" s="356"/>
    </row>
    <row r="6" spans="1:256" s="126" customFormat="1" ht="20.100000000000001" hidden="1" customHeight="1">
      <c r="A6" s="235"/>
      <c r="B6" s="235"/>
      <c r="C6" s="229"/>
      <c r="D6" s="1159"/>
      <c r="E6" s="1159"/>
      <c r="F6" s="1160" t="s">
        <v>84</v>
      </c>
      <c r="G6" s="1160"/>
      <c r="H6" s="233"/>
      <c r="I6" s="233"/>
      <c r="J6" s="236"/>
      <c r="K6" s="237"/>
      <c r="L6" s="237"/>
      <c r="M6" s="211"/>
      <c r="N6" s="211"/>
      <c r="O6" s="211"/>
      <c r="P6" s="211"/>
      <c r="Q6" s="359"/>
      <c r="R6" s="211"/>
      <c r="S6" s="356"/>
      <c r="T6" s="356"/>
      <c r="U6" s="356"/>
      <c r="V6" s="356"/>
    </row>
    <row r="7" spans="1:256" ht="3" customHeight="1"/>
    <row r="8" spans="1:256" s="126" customFormat="1">
      <c r="A8" s="125"/>
      <c r="B8" s="36"/>
      <c r="C8" s="229"/>
      <c r="D8" s="1161" t="s">
        <v>16</v>
      </c>
      <c r="E8" s="1161"/>
      <c r="F8" s="1161" t="s">
        <v>398</v>
      </c>
      <c r="G8" s="1161"/>
      <c r="H8" s="1161"/>
      <c r="I8" s="1162" t="s">
        <v>399</v>
      </c>
      <c r="J8" s="1162"/>
      <c r="K8" s="1162"/>
      <c r="L8" s="1162"/>
      <c r="M8" s="211"/>
      <c r="N8" s="211"/>
      <c r="O8" s="211"/>
      <c r="P8" s="211"/>
      <c r="Q8" s="359"/>
      <c r="R8" s="211"/>
      <c r="S8" s="356"/>
      <c r="T8" s="356"/>
      <c r="U8" s="356"/>
      <c r="V8" s="356"/>
    </row>
    <row r="9" spans="1:256" s="126" customFormat="1" ht="20.25" customHeight="1">
      <c r="A9" s="125"/>
      <c r="B9" s="36"/>
      <c r="C9" s="229"/>
      <c r="D9" s="239" t="s">
        <v>92</v>
      </c>
      <c r="E9" s="239" t="s">
        <v>400</v>
      </c>
      <c r="F9" s="1152" t="s">
        <v>92</v>
      </c>
      <c r="G9" s="1153"/>
      <c r="H9" s="240" t="s">
        <v>400</v>
      </c>
      <c r="I9" s="1154" t="s">
        <v>92</v>
      </c>
      <c r="J9" s="1154"/>
      <c r="K9" s="240" t="s">
        <v>400</v>
      </c>
      <c r="L9" s="240" t="s">
        <v>401</v>
      </c>
      <c r="M9" s="211"/>
      <c r="N9" s="211"/>
      <c r="O9" s="211"/>
      <c r="P9" s="211"/>
      <c r="Q9" s="359"/>
      <c r="R9" s="211"/>
      <c r="S9" s="356"/>
      <c r="T9" s="356"/>
      <c r="U9" s="356"/>
      <c r="V9" s="356"/>
    </row>
    <row r="10" spans="1:256" ht="12" customHeight="1">
      <c r="C10" s="248"/>
      <c r="D10" s="354" t="s">
        <v>93</v>
      </c>
      <c r="E10" s="354" t="s">
        <v>49</v>
      </c>
      <c r="F10" s="1155" t="s">
        <v>50</v>
      </c>
      <c r="G10" s="1155"/>
      <c r="H10" s="354" t="s">
        <v>51</v>
      </c>
      <c r="I10" s="1155" t="s">
        <v>68</v>
      </c>
      <c r="J10" s="1155"/>
      <c r="K10" s="354" t="s">
        <v>69</v>
      </c>
      <c r="L10" s="354" t="s">
        <v>183</v>
      </c>
      <c r="M10" s="262"/>
      <c r="N10" s="262"/>
      <c r="O10" s="262"/>
      <c r="P10" s="262"/>
      <c r="Q10" s="238"/>
      <c r="R10" s="262"/>
      <c r="S10" s="355"/>
      <c r="T10" s="355"/>
      <c r="U10" s="355"/>
      <c r="V10" s="355"/>
    </row>
    <row r="11" spans="1:256" s="126" customFormat="1" hidden="1">
      <c r="A11" s="36"/>
      <c r="B11" s="36"/>
      <c r="C11" s="229"/>
      <c r="D11" s="241">
        <v>0</v>
      </c>
      <c r="E11" s="242"/>
      <c r="F11" s="162"/>
      <c r="G11" s="162"/>
      <c r="H11" s="243"/>
      <c r="I11" s="244"/>
      <c r="J11" s="162"/>
      <c r="K11" s="243"/>
      <c r="L11" s="245"/>
      <c r="M11" s="399" t="s">
        <v>522</v>
      </c>
      <c r="N11" s="211"/>
      <c r="O11" s="211"/>
      <c r="P11" s="211" t="s">
        <v>520</v>
      </c>
      <c r="Q11" s="359" t="s">
        <v>521</v>
      </c>
      <c r="R11" s="211" t="s">
        <v>585</v>
      </c>
      <c r="S11" s="356"/>
      <c r="T11" s="356"/>
      <c r="U11" s="356"/>
      <c r="V11" s="356"/>
    </row>
    <row r="12" spans="1:256" s="264" customFormat="1" ht="0.95" customHeight="1">
      <c r="A12" s="89"/>
      <c r="B12" s="186" t="s">
        <v>405</v>
      </c>
      <c r="C12" s="1165"/>
      <c r="D12" s="1161">
        <v>1</v>
      </c>
      <c r="E12" s="1166" t="s">
        <v>1880</v>
      </c>
      <c r="F12" s="1118"/>
      <c r="G12" s="1104">
        <v>0</v>
      </c>
      <c r="H12" s="357"/>
      <c r="I12" s="249"/>
      <c r="J12" s="394" t="s">
        <v>519</v>
      </c>
      <c r="K12" s="734"/>
      <c r="L12" s="265"/>
      <c r="M12" s="830">
        <f>mergeValue(H12)</f>
        <v>0</v>
      </c>
      <c r="N12" s="1009"/>
      <c r="O12" s="1009"/>
      <c r="P12" s="830" t="str">
        <f>IF(ISERROR(MATCH(Q12,MODesc,0)),"n","y")</f>
        <v>y</v>
      </c>
      <c r="Q12" s="1009" t="s">
        <v>1880</v>
      </c>
      <c r="R12" s="830" t="str">
        <f>K12&amp;"("&amp;L12&amp;")"</f>
        <v>()</v>
      </c>
      <c r="S12" s="186"/>
      <c r="T12" s="186"/>
      <c r="U12" s="247"/>
      <c r="V12" s="186"/>
      <c r="W12" s="186"/>
      <c r="X12" s="186"/>
      <c r="Y12" s="263"/>
      <c r="Z12" s="263"/>
      <c r="AA12" s="597"/>
      <c r="AB12" s="597"/>
      <c r="AC12" s="597"/>
      <c r="AD12" s="597"/>
      <c r="AE12" s="597"/>
      <c r="AF12" s="597"/>
      <c r="AG12" s="597"/>
      <c r="AH12" s="597"/>
      <c r="AI12" s="597"/>
      <c r="AJ12" s="597"/>
      <c r="AK12" s="597"/>
      <c r="AL12" s="597"/>
      <c r="AM12" s="597"/>
      <c r="AN12" s="597"/>
      <c r="AO12" s="597"/>
      <c r="AP12" s="597"/>
      <c r="AQ12" s="597"/>
      <c r="AR12" s="597"/>
      <c r="AS12" s="597"/>
      <c r="AT12" s="597"/>
      <c r="AU12" s="597"/>
      <c r="AV12" s="597"/>
      <c r="AW12" s="597"/>
      <c r="AX12" s="597"/>
      <c r="AY12" s="597"/>
      <c r="AZ12" s="597"/>
      <c r="BA12" s="597"/>
      <c r="BB12" s="597"/>
      <c r="BC12" s="597"/>
      <c r="BD12" s="597"/>
      <c r="BE12" s="597"/>
      <c r="BF12" s="597"/>
      <c r="BG12" s="597"/>
      <c r="BH12" s="597"/>
      <c r="BI12" s="597"/>
      <c r="BJ12" s="597"/>
      <c r="BK12" s="597"/>
      <c r="BL12" s="597"/>
      <c r="BM12" s="597"/>
      <c r="BN12" s="597"/>
      <c r="BO12" s="597"/>
      <c r="BP12" s="597"/>
      <c r="BQ12" s="597"/>
      <c r="BR12" s="597"/>
      <c r="BS12" s="597"/>
      <c r="BT12" s="597"/>
      <c r="BU12" s="597"/>
      <c r="BV12" s="263"/>
      <c r="BW12" s="263"/>
      <c r="BX12" s="263"/>
      <c r="BY12" s="263"/>
      <c r="BZ12" s="263"/>
      <c r="CA12" s="263"/>
      <c r="CB12" s="263"/>
      <c r="CC12" s="263"/>
      <c r="CD12" s="263"/>
      <c r="CE12" s="263"/>
    </row>
    <row r="13" spans="1:256" s="264" customFormat="1" ht="0.95" customHeight="1">
      <c r="A13" s="89"/>
      <c r="B13" s="186" t="s">
        <v>405</v>
      </c>
      <c r="C13" s="1165"/>
      <c r="D13" s="1161"/>
      <c r="E13" s="1167"/>
      <c r="F13" s="1168"/>
      <c r="G13" s="1161">
        <v>1</v>
      </c>
      <c r="H13" s="1163" t="s">
        <v>1122</v>
      </c>
      <c r="I13" s="249"/>
      <c r="J13" s="394" t="s">
        <v>519</v>
      </c>
      <c r="K13" s="734"/>
      <c r="L13" s="265"/>
      <c r="M13" s="830" t="str">
        <f>mergeValue(H13)</f>
        <v>Сланцевский муниципальный район</v>
      </c>
      <c r="N13" s="1009"/>
      <c r="O13" s="1009"/>
      <c r="P13" s="1009"/>
      <c r="Q13" s="1009"/>
      <c r="R13" s="830" t="str">
        <f>K13&amp;"("&amp;L13&amp;")"</f>
        <v>()</v>
      </c>
      <c r="S13" s="186"/>
      <c r="T13" s="186"/>
      <c r="U13" s="247"/>
      <c r="V13" s="186"/>
      <c r="W13" s="186"/>
      <c r="X13" s="186"/>
      <c r="Y13" s="263"/>
      <c r="Z13" s="263"/>
      <c r="AA13" s="597"/>
      <c r="AB13" s="597"/>
      <c r="AC13" s="597"/>
      <c r="AD13" s="597"/>
      <c r="AE13" s="597"/>
      <c r="AF13" s="597"/>
      <c r="AG13" s="597"/>
      <c r="AH13" s="597"/>
      <c r="AI13" s="597"/>
      <c r="AJ13" s="597"/>
      <c r="AK13" s="597"/>
      <c r="AL13" s="597"/>
      <c r="AM13" s="597"/>
      <c r="AN13" s="597"/>
      <c r="AO13" s="597"/>
      <c r="AP13" s="597"/>
      <c r="AQ13" s="597"/>
      <c r="AR13" s="597"/>
      <c r="AS13" s="597"/>
      <c r="AT13" s="597"/>
      <c r="AU13" s="597"/>
      <c r="AV13" s="597"/>
      <c r="AW13" s="597"/>
      <c r="AX13" s="597"/>
      <c r="AY13" s="597"/>
      <c r="AZ13" s="597"/>
      <c r="BA13" s="597"/>
      <c r="BB13" s="597"/>
      <c r="BC13" s="597"/>
      <c r="BD13" s="597"/>
      <c r="BE13" s="597"/>
      <c r="BF13" s="597"/>
      <c r="BG13" s="597"/>
      <c r="BH13" s="597"/>
      <c r="BI13" s="597"/>
      <c r="BJ13" s="597"/>
      <c r="BK13" s="597"/>
      <c r="BL13" s="597"/>
      <c r="BM13" s="597"/>
      <c r="BN13" s="597"/>
      <c r="BO13" s="597"/>
      <c r="BP13" s="597"/>
      <c r="BQ13" s="597"/>
      <c r="BR13" s="597"/>
      <c r="BS13" s="597"/>
      <c r="BT13" s="597"/>
      <c r="BU13" s="597"/>
      <c r="BV13" s="263"/>
      <c r="BW13" s="263"/>
      <c r="BX13" s="263"/>
      <c r="BY13" s="263"/>
      <c r="BZ13" s="263"/>
      <c r="CA13" s="263"/>
      <c r="CB13" s="263"/>
      <c r="CC13" s="263"/>
      <c r="CD13" s="263"/>
      <c r="CE13" s="263"/>
    </row>
    <row r="14" spans="1:256" s="264" customFormat="1" ht="15" customHeight="1">
      <c r="A14" s="89"/>
      <c r="B14" s="186" t="s">
        <v>405</v>
      </c>
      <c r="C14" s="1165"/>
      <c r="D14" s="1161"/>
      <c r="E14" s="1167"/>
      <c r="F14" s="1169"/>
      <c r="G14" s="1161"/>
      <c r="H14" s="1164"/>
      <c r="I14" s="1124"/>
      <c r="J14" s="1104">
        <v>1</v>
      </c>
      <c r="K14" s="1117" t="s">
        <v>1132</v>
      </c>
      <c r="L14" s="246" t="s">
        <v>1133</v>
      </c>
      <c r="M14" s="830" t="str">
        <f>mergeValue(H14)</f>
        <v>Сланцевский муниципальный район</v>
      </c>
      <c r="N14" s="1009"/>
      <c r="O14" s="1009"/>
      <c r="P14" s="1009"/>
      <c r="Q14" s="1009"/>
      <c r="R14" s="830" t="str">
        <f>K14&amp;" ("&amp;L14&amp;")"</f>
        <v>Сланцевское (41642101)</v>
      </c>
      <c r="S14" s="186"/>
      <c r="T14" s="186"/>
      <c r="U14" s="247"/>
      <c r="V14" s="186"/>
      <c r="W14" s="186"/>
      <c r="X14" s="186"/>
      <c r="Y14" s="263"/>
      <c r="Z14" s="263"/>
      <c r="AA14" s="597"/>
      <c r="AB14" s="597"/>
      <c r="AC14" s="597"/>
      <c r="AD14" s="597"/>
      <c r="AE14" s="597"/>
      <c r="AF14" s="597"/>
      <c r="AG14" s="597"/>
      <c r="AH14" s="597"/>
      <c r="AI14" s="597"/>
      <c r="AJ14" s="597"/>
      <c r="AK14" s="597"/>
      <c r="AL14" s="597"/>
      <c r="AM14" s="597"/>
      <c r="AN14" s="597"/>
      <c r="AO14" s="597"/>
      <c r="AP14" s="597"/>
      <c r="AQ14" s="597"/>
      <c r="AR14" s="597"/>
      <c r="AS14" s="597"/>
      <c r="AT14" s="597"/>
      <c r="AU14" s="597"/>
      <c r="AV14" s="597"/>
      <c r="AW14" s="597"/>
      <c r="AX14" s="597"/>
      <c r="AY14" s="597"/>
      <c r="AZ14" s="597"/>
      <c r="BA14" s="597"/>
      <c r="BB14" s="597"/>
      <c r="BC14" s="597"/>
      <c r="BD14" s="597"/>
      <c r="BE14" s="597"/>
      <c r="BF14" s="597"/>
      <c r="BG14" s="597"/>
      <c r="BH14" s="597"/>
      <c r="BI14" s="597"/>
      <c r="BJ14" s="597"/>
      <c r="BK14" s="597"/>
      <c r="BL14" s="597"/>
      <c r="BM14" s="597"/>
      <c r="BN14" s="597"/>
      <c r="BO14" s="597"/>
      <c r="BP14" s="597"/>
      <c r="BQ14" s="597"/>
      <c r="BR14" s="597"/>
      <c r="BS14" s="597"/>
      <c r="BT14" s="597"/>
      <c r="BU14" s="597"/>
      <c r="BV14" s="263"/>
      <c r="BW14" s="263"/>
      <c r="BX14" s="263"/>
      <c r="BY14" s="263"/>
      <c r="BZ14" s="263"/>
      <c r="CA14" s="263"/>
      <c r="CB14" s="263"/>
      <c r="CC14" s="263"/>
      <c r="CD14" s="263"/>
      <c r="CE14" s="263"/>
    </row>
    <row r="15" spans="1:256" s="126" customFormat="1" ht="0.95" customHeight="1">
      <c r="A15" s="36"/>
      <c r="B15" s="36" t="s">
        <v>402</v>
      </c>
      <c r="C15" s="229"/>
      <c r="D15" s="249"/>
      <c r="E15" s="203"/>
      <c r="F15" s="251"/>
      <c r="G15" s="251"/>
      <c r="H15" s="251"/>
      <c r="I15" s="251"/>
      <c r="J15" s="251"/>
      <c r="K15" s="251"/>
      <c r="L15" s="252"/>
      <c r="M15" s="399"/>
      <c r="N15" s="211"/>
      <c r="O15" s="211"/>
      <c r="P15" s="211"/>
      <c r="Q15" s="359" t="s">
        <v>19</v>
      </c>
      <c r="R15" s="211"/>
      <c r="S15" s="356"/>
      <c r="T15" s="356"/>
      <c r="U15" s="356"/>
      <c r="V15" s="356"/>
    </row>
    <row r="16" spans="1:256" s="126" customFormat="1" ht="21" customHeight="1">
      <c r="A16" s="125"/>
      <c r="B16" s="36"/>
      <c r="C16" s="231"/>
      <c r="D16" s="253"/>
      <c r="E16" s="253"/>
      <c r="F16" s="253"/>
      <c r="G16" s="253"/>
      <c r="H16" s="253"/>
      <c r="I16" s="253"/>
      <c r="J16" s="253"/>
      <c r="K16" s="253"/>
      <c r="L16" s="253"/>
      <c r="M16" s="211"/>
      <c r="N16" s="211"/>
      <c r="O16" s="211"/>
      <c r="P16" s="211"/>
      <c r="Q16" s="359"/>
      <c r="R16" s="211"/>
      <c r="S16" s="356"/>
      <c r="T16" s="356"/>
      <c r="U16" s="356"/>
      <c r="V16" s="356"/>
    </row>
    <row r="17" spans="1:22" s="126" customFormat="1">
      <c r="A17" s="125"/>
      <c r="B17" s="36"/>
      <c r="C17" s="231"/>
      <c r="D17" s="36"/>
      <c r="E17" s="36"/>
      <c r="F17" s="36"/>
      <c r="G17" s="36"/>
      <c r="H17" s="36"/>
      <c r="I17" s="36"/>
      <c r="J17" s="36"/>
      <c r="K17" s="36"/>
      <c r="L17" s="36"/>
      <c r="M17" s="211"/>
      <c r="N17" s="211"/>
      <c r="O17" s="211"/>
      <c r="P17" s="211"/>
      <c r="Q17" s="359"/>
      <c r="R17" s="211"/>
      <c r="S17" s="356"/>
      <c r="T17" s="356"/>
      <c r="U17" s="356"/>
      <c r="V17" s="356"/>
    </row>
    <row r="18" spans="1:22" s="126" customFormat="1" ht="0.75" customHeight="1">
      <c r="A18" s="125"/>
      <c r="B18" s="36"/>
      <c r="C18" s="231"/>
      <c r="D18" s="36"/>
      <c r="E18" s="36"/>
      <c r="F18" s="36"/>
      <c r="G18" s="36"/>
      <c r="H18" s="36"/>
      <c r="I18" s="36"/>
      <c r="J18" s="36"/>
      <c r="K18" s="36"/>
      <c r="L18" s="36"/>
      <c r="M18" s="211"/>
      <c r="N18" s="211"/>
      <c r="O18" s="211"/>
      <c r="P18" s="211"/>
      <c r="Q18" s="359"/>
      <c r="R18" s="211"/>
      <c r="S18" s="356"/>
      <c r="T18" s="356"/>
      <c r="U18" s="356"/>
      <c r="V18" s="356"/>
    </row>
    <row r="19" spans="1:22" s="255" customFormat="1" ht="10.5">
      <c r="A19" s="254"/>
      <c r="C19" s="256"/>
      <c r="D19" s="257"/>
      <c r="E19" s="257"/>
      <c r="M19" s="211"/>
      <c r="N19" s="211"/>
      <c r="O19" s="211"/>
      <c r="P19" s="211"/>
      <c r="Q19" s="359"/>
      <c r="R19" s="211"/>
      <c r="S19" s="356"/>
      <c r="T19" s="356"/>
      <c r="U19" s="356"/>
      <c r="V19" s="356"/>
    </row>
    <row r="20" spans="1:22" s="255" customFormat="1" ht="10.5">
      <c r="A20" s="254"/>
      <c r="C20" s="256"/>
      <c r="D20" s="257"/>
      <c r="E20" s="257"/>
      <c r="M20" s="211"/>
      <c r="N20" s="211"/>
      <c r="O20" s="211"/>
      <c r="P20" s="211"/>
      <c r="Q20" s="359"/>
      <c r="R20" s="211"/>
      <c r="S20" s="356"/>
      <c r="T20" s="356"/>
      <c r="U20" s="356"/>
      <c r="V20" s="356"/>
    </row>
  </sheetData>
  <sheetProtection password="FA9C" sheet="1" objects="1" scenarios="1" formatColumns="0" formatRows="0"/>
  <mergeCells count="16">
    <mergeCell ref="H13:H14"/>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sheetPr codeName="modClassifierValidate">
    <tabColor indexed="47"/>
  </sheetPr>
  <dimension ref="A1"/>
  <sheetViews>
    <sheetView showGridLines="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sheetPr codeName="modProv">
    <tabColor indexed="47"/>
  </sheetPr>
  <dimension ref="A1"/>
  <sheetViews>
    <sheetView showGridLines="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sheetPr codeName="modHyp">
    <tabColor indexed="47"/>
  </sheetPr>
  <dimension ref="A1"/>
  <sheetViews>
    <sheetView showGridLines="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sheetPr codeName="modServiceModule">
    <tabColor indexed="47"/>
  </sheetPr>
  <dimension ref="A1"/>
  <sheetViews>
    <sheetView showGridLines="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sheetPr codeName="modList01">
    <tabColor indexed="47"/>
  </sheetPr>
  <dimension ref="A1:A424"/>
  <sheetViews>
    <sheetView showGridLines="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sheetPr codeName="modList03">
    <tabColor indexed="47"/>
  </sheetPr>
  <dimension ref="A1"/>
  <sheetViews>
    <sheetView showGridLines="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sheetPr codeName="TSH_REESTR_MO">
    <tabColor indexed="47"/>
  </sheetPr>
  <dimension ref="A1:D206"/>
  <sheetViews>
    <sheetView showGridLines="0" workbookViewId="0"/>
  </sheetViews>
  <sheetFormatPr defaultRowHeight="11.25"/>
  <cols>
    <col min="1" max="1" width="9.140625" style="1061"/>
  </cols>
  <sheetData>
    <row r="1" spans="1:4">
      <c r="A1" s="1061" t="s">
        <v>1187</v>
      </c>
      <c r="B1" s="1061" t="s">
        <v>514</v>
      </c>
      <c r="C1" s="1061" t="s">
        <v>515</v>
      </c>
      <c r="D1" s="1061" t="s">
        <v>1186</v>
      </c>
    </row>
    <row r="2" spans="1:4">
      <c r="A2" s="1061">
        <v>1</v>
      </c>
      <c r="B2" s="1061" t="s">
        <v>778</v>
      </c>
      <c r="C2" s="1061" t="s">
        <v>778</v>
      </c>
      <c r="D2" s="1061" t="s">
        <v>779</v>
      </c>
    </row>
    <row r="3" spans="1:4">
      <c r="A3" s="1061">
        <v>2</v>
      </c>
      <c r="B3" s="1061" t="s">
        <v>778</v>
      </c>
      <c r="C3" s="1061" t="s">
        <v>780</v>
      </c>
      <c r="D3" s="1061" t="s">
        <v>781</v>
      </c>
    </row>
    <row r="4" spans="1:4">
      <c r="A4" s="1061">
        <v>3</v>
      </c>
      <c r="B4" s="1061" t="s">
        <v>778</v>
      </c>
      <c r="C4" s="1061" t="s">
        <v>782</v>
      </c>
      <c r="D4" s="1061" t="s">
        <v>783</v>
      </c>
    </row>
    <row r="5" spans="1:4">
      <c r="A5" s="1061">
        <v>4</v>
      </c>
      <c r="B5" s="1061" t="s">
        <v>778</v>
      </c>
      <c r="C5" s="1061" t="s">
        <v>784</v>
      </c>
      <c r="D5" s="1061" t="s">
        <v>785</v>
      </c>
    </row>
    <row r="6" spans="1:4">
      <c r="A6" s="1061">
        <v>5</v>
      </c>
      <c r="B6" s="1061" t="s">
        <v>778</v>
      </c>
      <c r="C6" s="1061" t="s">
        <v>786</v>
      </c>
      <c r="D6" s="1061" t="s">
        <v>787</v>
      </c>
    </row>
    <row r="7" spans="1:4">
      <c r="A7" s="1061">
        <v>6</v>
      </c>
      <c r="B7" s="1061" t="s">
        <v>778</v>
      </c>
      <c r="C7" s="1061" t="s">
        <v>788</v>
      </c>
      <c r="D7" s="1061" t="s">
        <v>789</v>
      </c>
    </row>
    <row r="8" spans="1:4">
      <c r="A8" s="1061">
        <v>7</v>
      </c>
      <c r="B8" s="1061" t="s">
        <v>778</v>
      </c>
      <c r="C8" s="1061" t="s">
        <v>790</v>
      </c>
      <c r="D8" s="1061" t="s">
        <v>791</v>
      </c>
    </row>
    <row r="9" spans="1:4">
      <c r="A9" s="1061">
        <v>8</v>
      </c>
      <c r="B9" s="1061" t="s">
        <v>778</v>
      </c>
      <c r="C9" s="1061" t="s">
        <v>792</v>
      </c>
      <c r="D9" s="1061" t="s">
        <v>793</v>
      </c>
    </row>
    <row r="10" spans="1:4">
      <c r="A10" s="1061">
        <v>9</v>
      </c>
      <c r="B10" s="1061" t="s">
        <v>794</v>
      </c>
      <c r="C10" s="1061" t="s">
        <v>796</v>
      </c>
      <c r="D10" s="1061" t="s">
        <v>797</v>
      </c>
    </row>
    <row r="11" spans="1:4">
      <c r="A11" s="1061">
        <v>10</v>
      </c>
      <c r="B11" s="1061" t="s">
        <v>794</v>
      </c>
      <c r="C11" s="1061" t="s">
        <v>798</v>
      </c>
      <c r="D11" s="1061" t="s">
        <v>799</v>
      </c>
    </row>
    <row r="12" spans="1:4">
      <c r="A12" s="1061">
        <v>11</v>
      </c>
      <c r="B12" s="1061" t="s">
        <v>794</v>
      </c>
      <c r="C12" s="1061" t="s">
        <v>794</v>
      </c>
      <c r="D12" s="1061" t="s">
        <v>795</v>
      </c>
    </row>
    <row r="13" spans="1:4">
      <c r="A13" s="1061">
        <v>12</v>
      </c>
      <c r="B13" s="1061" t="s">
        <v>794</v>
      </c>
      <c r="C13" s="1061" t="s">
        <v>800</v>
      </c>
      <c r="D13" s="1061" t="s">
        <v>801</v>
      </c>
    </row>
    <row r="14" spans="1:4">
      <c r="A14" s="1061">
        <v>13</v>
      </c>
      <c r="B14" s="1061" t="s">
        <v>794</v>
      </c>
      <c r="C14" s="1061" t="s">
        <v>802</v>
      </c>
      <c r="D14" s="1061" t="s">
        <v>803</v>
      </c>
    </row>
    <row r="15" spans="1:4">
      <c r="A15" s="1061">
        <v>14</v>
      </c>
      <c r="B15" s="1061" t="s">
        <v>794</v>
      </c>
      <c r="C15" s="1061" t="s">
        <v>804</v>
      </c>
      <c r="D15" s="1061" t="s">
        <v>805</v>
      </c>
    </row>
    <row r="16" spans="1:4">
      <c r="A16" s="1061">
        <v>15</v>
      </c>
      <c r="B16" s="1061" t="s">
        <v>794</v>
      </c>
      <c r="C16" s="1061" t="s">
        <v>806</v>
      </c>
      <c r="D16" s="1061" t="s">
        <v>807</v>
      </c>
    </row>
    <row r="17" spans="1:4">
      <c r="A17" s="1061">
        <v>16</v>
      </c>
      <c r="B17" s="1061" t="s">
        <v>794</v>
      </c>
      <c r="C17" s="1061" t="s">
        <v>808</v>
      </c>
      <c r="D17" s="1061" t="s">
        <v>809</v>
      </c>
    </row>
    <row r="18" spans="1:4">
      <c r="A18" s="1061">
        <v>17</v>
      </c>
      <c r="B18" s="1061" t="s">
        <v>810</v>
      </c>
      <c r="C18" s="1061" t="s">
        <v>812</v>
      </c>
      <c r="D18" s="1061" t="s">
        <v>813</v>
      </c>
    </row>
    <row r="19" spans="1:4">
      <c r="A19" s="1061">
        <v>18</v>
      </c>
      <c r="B19" s="1061" t="s">
        <v>810</v>
      </c>
      <c r="C19" s="1061" t="s">
        <v>810</v>
      </c>
      <c r="D19" s="1061" t="s">
        <v>811</v>
      </c>
    </row>
    <row r="20" spans="1:4">
      <c r="A20" s="1061">
        <v>19</v>
      </c>
      <c r="B20" s="1061" t="s">
        <v>810</v>
      </c>
      <c r="C20" s="1061" t="s">
        <v>814</v>
      </c>
      <c r="D20" s="1061" t="s">
        <v>815</v>
      </c>
    </row>
    <row r="21" spans="1:4">
      <c r="A21" s="1061">
        <v>20</v>
      </c>
      <c r="B21" s="1061" t="s">
        <v>810</v>
      </c>
      <c r="C21" s="1061" t="s">
        <v>816</v>
      </c>
      <c r="D21" s="1061" t="s">
        <v>817</v>
      </c>
    </row>
    <row r="22" spans="1:4">
      <c r="A22" s="1061">
        <v>21</v>
      </c>
      <c r="B22" s="1061" t="s">
        <v>810</v>
      </c>
      <c r="C22" s="1061" t="s">
        <v>818</v>
      </c>
      <c r="D22" s="1061" t="s">
        <v>819</v>
      </c>
    </row>
    <row r="23" spans="1:4">
      <c r="A23" s="1061">
        <v>22</v>
      </c>
      <c r="B23" s="1061" t="s">
        <v>810</v>
      </c>
      <c r="C23" s="1061" t="s">
        <v>820</v>
      </c>
      <c r="D23" s="1061" t="s">
        <v>821</v>
      </c>
    </row>
    <row r="24" spans="1:4">
      <c r="A24" s="1061">
        <v>23</v>
      </c>
      <c r="B24" s="1061" t="s">
        <v>810</v>
      </c>
      <c r="C24" s="1061" t="s">
        <v>822</v>
      </c>
      <c r="D24" s="1061" t="s">
        <v>823</v>
      </c>
    </row>
    <row r="25" spans="1:4">
      <c r="A25" s="1061">
        <v>24</v>
      </c>
      <c r="B25" s="1061" t="s">
        <v>810</v>
      </c>
      <c r="C25" s="1061" t="s">
        <v>824</v>
      </c>
      <c r="D25" s="1061" t="s">
        <v>825</v>
      </c>
    </row>
    <row r="26" spans="1:4">
      <c r="A26" s="1061">
        <v>25</v>
      </c>
      <c r="B26" s="1061" t="s">
        <v>810</v>
      </c>
      <c r="C26" s="1061" t="s">
        <v>826</v>
      </c>
      <c r="D26" s="1061" t="s">
        <v>827</v>
      </c>
    </row>
    <row r="27" spans="1:4">
      <c r="A27" s="1061">
        <v>26</v>
      </c>
      <c r="B27" s="1061" t="s">
        <v>810</v>
      </c>
      <c r="C27" s="1061" t="s">
        <v>828</v>
      </c>
      <c r="D27" s="1061" t="s">
        <v>829</v>
      </c>
    </row>
    <row r="28" spans="1:4">
      <c r="A28" s="1061">
        <v>27</v>
      </c>
      <c r="B28" s="1061" t="s">
        <v>810</v>
      </c>
      <c r="C28" s="1061" t="s">
        <v>830</v>
      </c>
      <c r="D28" s="1061" t="s">
        <v>831</v>
      </c>
    </row>
    <row r="29" spans="1:4">
      <c r="A29" s="1061">
        <v>28</v>
      </c>
      <c r="B29" s="1061" t="s">
        <v>810</v>
      </c>
      <c r="C29" s="1061" t="s">
        <v>832</v>
      </c>
      <c r="D29" s="1061" t="s">
        <v>833</v>
      </c>
    </row>
    <row r="30" spans="1:4">
      <c r="A30" s="1061">
        <v>29</v>
      </c>
      <c r="B30" s="1061" t="s">
        <v>810</v>
      </c>
      <c r="C30" s="1061" t="s">
        <v>834</v>
      </c>
      <c r="D30" s="1061" t="s">
        <v>835</v>
      </c>
    </row>
    <row r="31" spans="1:4">
      <c r="A31" s="1061">
        <v>30</v>
      </c>
      <c r="B31" s="1061" t="s">
        <v>810</v>
      </c>
      <c r="C31" s="1061" t="s">
        <v>836</v>
      </c>
      <c r="D31" s="1061" t="s">
        <v>837</v>
      </c>
    </row>
    <row r="32" spans="1:4">
      <c r="A32" s="1061">
        <v>31</v>
      </c>
      <c r="B32" s="1061" t="s">
        <v>810</v>
      </c>
      <c r="C32" s="1061" t="s">
        <v>838</v>
      </c>
      <c r="D32" s="1061" t="s">
        <v>839</v>
      </c>
    </row>
    <row r="33" spans="1:4">
      <c r="A33" s="1061">
        <v>32</v>
      </c>
      <c r="B33" s="1061" t="s">
        <v>810</v>
      </c>
      <c r="C33" s="1061" t="s">
        <v>840</v>
      </c>
      <c r="D33" s="1061" t="s">
        <v>841</v>
      </c>
    </row>
    <row r="34" spans="1:4">
      <c r="A34" s="1061">
        <v>33</v>
      </c>
      <c r="B34" s="1061" t="s">
        <v>842</v>
      </c>
      <c r="C34" s="1061" t="s">
        <v>844</v>
      </c>
      <c r="D34" s="1061" t="s">
        <v>845</v>
      </c>
    </row>
    <row r="35" spans="1:4">
      <c r="A35" s="1061">
        <v>34</v>
      </c>
      <c r="B35" s="1061" t="s">
        <v>842</v>
      </c>
      <c r="C35" s="1061" t="s">
        <v>846</v>
      </c>
      <c r="D35" s="1061" t="s">
        <v>847</v>
      </c>
    </row>
    <row r="36" spans="1:4">
      <c r="A36" s="1061">
        <v>35</v>
      </c>
      <c r="B36" s="1061" t="s">
        <v>842</v>
      </c>
      <c r="C36" s="1061" t="s">
        <v>842</v>
      </c>
      <c r="D36" s="1061" t="s">
        <v>843</v>
      </c>
    </row>
    <row r="37" spans="1:4">
      <c r="A37" s="1061">
        <v>36</v>
      </c>
      <c r="B37" s="1061" t="s">
        <v>842</v>
      </c>
      <c r="C37" s="1061" t="s">
        <v>848</v>
      </c>
      <c r="D37" s="1061" t="s">
        <v>849</v>
      </c>
    </row>
    <row r="38" spans="1:4">
      <c r="A38" s="1061">
        <v>37</v>
      </c>
      <c r="B38" s="1061" t="s">
        <v>842</v>
      </c>
      <c r="C38" s="1061" t="s">
        <v>850</v>
      </c>
      <c r="D38" s="1061" t="s">
        <v>851</v>
      </c>
    </row>
    <row r="39" spans="1:4">
      <c r="A39" s="1061">
        <v>38</v>
      </c>
      <c r="B39" s="1061" t="s">
        <v>842</v>
      </c>
      <c r="C39" s="1061" t="s">
        <v>852</v>
      </c>
      <c r="D39" s="1061" t="s">
        <v>853</v>
      </c>
    </row>
    <row r="40" spans="1:4">
      <c r="A40" s="1061">
        <v>39</v>
      </c>
      <c r="B40" s="1061" t="s">
        <v>842</v>
      </c>
      <c r="C40" s="1061" t="s">
        <v>854</v>
      </c>
      <c r="D40" s="1061" t="s">
        <v>855</v>
      </c>
    </row>
    <row r="41" spans="1:4">
      <c r="A41" s="1061">
        <v>40</v>
      </c>
      <c r="B41" s="1061" t="s">
        <v>842</v>
      </c>
      <c r="C41" s="1061" t="s">
        <v>856</v>
      </c>
      <c r="D41" s="1061" t="s">
        <v>857</v>
      </c>
    </row>
    <row r="42" spans="1:4">
      <c r="A42" s="1061">
        <v>41</v>
      </c>
      <c r="B42" s="1061" t="s">
        <v>842</v>
      </c>
      <c r="C42" s="1061" t="s">
        <v>858</v>
      </c>
      <c r="D42" s="1061" t="s">
        <v>859</v>
      </c>
    </row>
    <row r="43" spans="1:4">
      <c r="A43" s="1061">
        <v>42</v>
      </c>
      <c r="B43" s="1061" t="s">
        <v>842</v>
      </c>
      <c r="C43" s="1061" t="s">
        <v>860</v>
      </c>
      <c r="D43" s="1061" t="s">
        <v>861</v>
      </c>
    </row>
    <row r="44" spans="1:4">
      <c r="A44" s="1061">
        <v>43</v>
      </c>
      <c r="B44" s="1061" t="s">
        <v>842</v>
      </c>
      <c r="C44" s="1061" t="s">
        <v>862</v>
      </c>
      <c r="D44" s="1061" t="s">
        <v>863</v>
      </c>
    </row>
    <row r="45" spans="1:4">
      <c r="A45" s="1061">
        <v>44</v>
      </c>
      <c r="B45" s="1061" t="s">
        <v>842</v>
      </c>
      <c r="C45" s="1061" t="s">
        <v>864</v>
      </c>
      <c r="D45" s="1061" t="s">
        <v>865</v>
      </c>
    </row>
    <row r="46" spans="1:4">
      <c r="A46" s="1061">
        <v>45</v>
      </c>
      <c r="B46" s="1061" t="s">
        <v>842</v>
      </c>
      <c r="C46" s="1061" t="s">
        <v>866</v>
      </c>
      <c r="D46" s="1061" t="s">
        <v>867</v>
      </c>
    </row>
    <row r="47" spans="1:4">
      <c r="A47" s="1061">
        <v>46</v>
      </c>
      <c r="B47" s="1061" t="s">
        <v>842</v>
      </c>
      <c r="C47" s="1061" t="s">
        <v>868</v>
      </c>
      <c r="D47" s="1061" t="s">
        <v>869</v>
      </c>
    </row>
    <row r="48" spans="1:4">
      <c r="A48" s="1061">
        <v>47</v>
      </c>
      <c r="B48" s="1061" t="s">
        <v>842</v>
      </c>
      <c r="C48" s="1061" t="s">
        <v>870</v>
      </c>
      <c r="D48" s="1061" t="s">
        <v>871</v>
      </c>
    </row>
    <row r="49" spans="1:4">
      <c r="A49" s="1061">
        <v>48</v>
      </c>
      <c r="B49" s="1061" t="s">
        <v>842</v>
      </c>
      <c r="C49" s="1061" t="s">
        <v>872</v>
      </c>
      <c r="D49" s="1061" t="s">
        <v>873</v>
      </c>
    </row>
    <row r="50" spans="1:4">
      <c r="A50" s="1061">
        <v>49</v>
      </c>
      <c r="B50" s="1061" t="s">
        <v>842</v>
      </c>
      <c r="C50" s="1061" t="s">
        <v>874</v>
      </c>
      <c r="D50" s="1061" t="s">
        <v>875</v>
      </c>
    </row>
    <row r="51" spans="1:4">
      <c r="A51" s="1061">
        <v>50</v>
      </c>
      <c r="B51" s="1061" t="s">
        <v>842</v>
      </c>
      <c r="C51" s="1061" t="s">
        <v>876</v>
      </c>
      <c r="D51" s="1061" t="s">
        <v>877</v>
      </c>
    </row>
    <row r="52" spans="1:4">
      <c r="A52" s="1061">
        <v>51</v>
      </c>
      <c r="B52" s="1061" t="s">
        <v>842</v>
      </c>
      <c r="C52" s="1061" t="s">
        <v>878</v>
      </c>
      <c r="D52" s="1061" t="s">
        <v>879</v>
      </c>
    </row>
    <row r="53" spans="1:4">
      <c r="A53" s="1061">
        <v>52</v>
      </c>
      <c r="B53" s="1061" t="s">
        <v>842</v>
      </c>
      <c r="C53" s="1061" t="s">
        <v>880</v>
      </c>
      <c r="D53" s="1061" t="s">
        <v>881</v>
      </c>
    </row>
    <row r="54" spans="1:4">
      <c r="A54" s="1061">
        <v>53</v>
      </c>
      <c r="B54" s="1061" t="s">
        <v>882</v>
      </c>
      <c r="C54" s="1061" t="s">
        <v>882</v>
      </c>
      <c r="D54" s="1061" t="s">
        <v>883</v>
      </c>
    </row>
    <row r="55" spans="1:4">
      <c r="A55" s="1061">
        <v>54</v>
      </c>
      <c r="B55" s="1061" t="s">
        <v>882</v>
      </c>
      <c r="C55" s="1061" t="s">
        <v>884</v>
      </c>
      <c r="D55" s="1061" t="s">
        <v>885</v>
      </c>
    </row>
    <row r="56" spans="1:4">
      <c r="A56" s="1061">
        <v>55</v>
      </c>
      <c r="B56" s="1061" t="s">
        <v>882</v>
      </c>
      <c r="C56" s="1061" t="s">
        <v>886</v>
      </c>
      <c r="D56" s="1061" t="s">
        <v>887</v>
      </c>
    </row>
    <row r="57" spans="1:4">
      <c r="A57" s="1061">
        <v>56</v>
      </c>
      <c r="B57" s="1061" t="s">
        <v>882</v>
      </c>
      <c r="C57" s="1061" t="s">
        <v>888</v>
      </c>
      <c r="D57" s="1061" t="s">
        <v>889</v>
      </c>
    </row>
    <row r="58" spans="1:4">
      <c r="A58" s="1061">
        <v>57</v>
      </c>
      <c r="B58" s="1061" t="s">
        <v>882</v>
      </c>
      <c r="C58" s="1061" t="s">
        <v>890</v>
      </c>
      <c r="D58" s="1061" t="s">
        <v>891</v>
      </c>
    </row>
    <row r="59" spans="1:4">
      <c r="A59" s="1061">
        <v>58</v>
      </c>
      <c r="B59" s="1061" t="s">
        <v>882</v>
      </c>
      <c r="C59" s="1061" t="s">
        <v>892</v>
      </c>
      <c r="D59" s="1061" t="s">
        <v>893</v>
      </c>
    </row>
    <row r="60" spans="1:4">
      <c r="A60" s="1061">
        <v>59</v>
      </c>
      <c r="B60" s="1061" t="s">
        <v>882</v>
      </c>
      <c r="C60" s="1061" t="s">
        <v>894</v>
      </c>
      <c r="D60" s="1061" t="s">
        <v>895</v>
      </c>
    </row>
    <row r="61" spans="1:4">
      <c r="A61" s="1061">
        <v>60</v>
      </c>
      <c r="B61" s="1061" t="s">
        <v>882</v>
      </c>
      <c r="C61" s="1061" t="s">
        <v>896</v>
      </c>
      <c r="D61" s="1061" t="s">
        <v>897</v>
      </c>
    </row>
    <row r="62" spans="1:4">
      <c r="A62" s="1061">
        <v>61</v>
      </c>
      <c r="B62" s="1061" t="s">
        <v>882</v>
      </c>
      <c r="C62" s="1061" t="s">
        <v>898</v>
      </c>
      <c r="D62" s="1061" t="s">
        <v>899</v>
      </c>
    </row>
    <row r="63" spans="1:4">
      <c r="A63" s="1061">
        <v>62</v>
      </c>
      <c r="B63" s="1061" t="s">
        <v>882</v>
      </c>
      <c r="C63" s="1061" t="s">
        <v>900</v>
      </c>
      <c r="D63" s="1061" t="s">
        <v>901</v>
      </c>
    </row>
    <row r="64" spans="1:4">
      <c r="A64" s="1061">
        <v>63</v>
      </c>
      <c r="B64" s="1061" t="s">
        <v>882</v>
      </c>
      <c r="C64" s="1061" t="s">
        <v>902</v>
      </c>
      <c r="D64" s="1061" t="s">
        <v>903</v>
      </c>
    </row>
    <row r="65" spans="1:4">
      <c r="A65" s="1061">
        <v>64</v>
      </c>
      <c r="B65" s="1061" t="s">
        <v>882</v>
      </c>
      <c r="C65" s="1061" t="s">
        <v>904</v>
      </c>
      <c r="D65" s="1061" t="s">
        <v>905</v>
      </c>
    </row>
    <row r="66" spans="1:4">
      <c r="A66" s="1061">
        <v>65</v>
      </c>
      <c r="B66" s="1061" t="s">
        <v>882</v>
      </c>
      <c r="C66" s="1061" t="s">
        <v>906</v>
      </c>
      <c r="D66" s="1061" t="s">
        <v>907</v>
      </c>
    </row>
    <row r="67" spans="1:4">
      <c r="A67" s="1061">
        <v>66</v>
      </c>
      <c r="B67" s="1061" t="s">
        <v>908</v>
      </c>
      <c r="C67" s="1061" t="s">
        <v>910</v>
      </c>
      <c r="D67" s="1061" t="s">
        <v>911</v>
      </c>
    </row>
    <row r="68" spans="1:4">
      <c r="A68" s="1061">
        <v>67</v>
      </c>
      <c r="B68" s="1061" t="s">
        <v>908</v>
      </c>
      <c r="C68" s="1061" t="s">
        <v>912</v>
      </c>
      <c r="D68" s="1061" t="s">
        <v>913</v>
      </c>
    </row>
    <row r="69" spans="1:4">
      <c r="A69" s="1061">
        <v>68</v>
      </c>
      <c r="B69" s="1061" t="s">
        <v>908</v>
      </c>
      <c r="C69" s="1061" t="s">
        <v>914</v>
      </c>
      <c r="D69" s="1061" t="s">
        <v>915</v>
      </c>
    </row>
    <row r="70" spans="1:4">
      <c r="A70" s="1061">
        <v>69</v>
      </c>
      <c r="B70" s="1061" t="s">
        <v>908</v>
      </c>
      <c r="C70" s="1061" t="s">
        <v>916</v>
      </c>
      <c r="D70" s="1061" t="s">
        <v>917</v>
      </c>
    </row>
    <row r="71" spans="1:4">
      <c r="A71" s="1061">
        <v>70</v>
      </c>
      <c r="B71" s="1061" t="s">
        <v>908</v>
      </c>
      <c r="C71" s="1061" t="s">
        <v>908</v>
      </c>
      <c r="D71" s="1061" t="s">
        <v>909</v>
      </c>
    </row>
    <row r="72" spans="1:4">
      <c r="A72" s="1061">
        <v>71</v>
      </c>
      <c r="B72" s="1061" t="s">
        <v>908</v>
      </c>
      <c r="C72" s="1061" t="s">
        <v>918</v>
      </c>
      <c r="D72" s="1061" t="s">
        <v>919</v>
      </c>
    </row>
    <row r="73" spans="1:4">
      <c r="A73" s="1061">
        <v>72</v>
      </c>
      <c r="B73" s="1061" t="s">
        <v>908</v>
      </c>
      <c r="C73" s="1061" t="s">
        <v>920</v>
      </c>
      <c r="D73" s="1061" t="s">
        <v>921</v>
      </c>
    </row>
    <row r="74" spans="1:4">
      <c r="A74" s="1061">
        <v>73</v>
      </c>
      <c r="B74" s="1061" t="s">
        <v>908</v>
      </c>
      <c r="C74" s="1061" t="s">
        <v>922</v>
      </c>
      <c r="D74" s="1061" t="s">
        <v>923</v>
      </c>
    </row>
    <row r="75" spans="1:4">
      <c r="A75" s="1061">
        <v>74</v>
      </c>
      <c r="B75" s="1061" t="s">
        <v>908</v>
      </c>
      <c r="C75" s="1061" t="s">
        <v>924</v>
      </c>
      <c r="D75" s="1061" t="s">
        <v>925</v>
      </c>
    </row>
    <row r="76" spans="1:4">
      <c r="A76" s="1061">
        <v>75</v>
      </c>
      <c r="B76" s="1061" t="s">
        <v>908</v>
      </c>
      <c r="C76" s="1061" t="s">
        <v>926</v>
      </c>
      <c r="D76" s="1061" t="s">
        <v>927</v>
      </c>
    </row>
    <row r="77" spans="1:4">
      <c r="A77" s="1061">
        <v>76</v>
      </c>
      <c r="B77" s="1061" t="s">
        <v>908</v>
      </c>
      <c r="C77" s="1061" t="s">
        <v>928</v>
      </c>
      <c r="D77" s="1061" t="s">
        <v>929</v>
      </c>
    </row>
    <row r="78" spans="1:4">
      <c r="A78" s="1061">
        <v>77</v>
      </c>
      <c r="B78" s="1061" t="s">
        <v>908</v>
      </c>
      <c r="C78" s="1061" t="s">
        <v>930</v>
      </c>
      <c r="D78" s="1061" t="s">
        <v>931</v>
      </c>
    </row>
    <row r="79" spans="1:4">
      <c r="A79" s="1061">
        <v>78</v>
      </c>
      <c r="B79" s="1061" t="s">
        <v>908</v>
      </c>
      <c r="C79" s="1061" t="s">
        <v>932</v>
      </c>
      <c r="D79" s="1061" t="s">
        <v>933</v>
      </c>
    </row>
    <row r="80" spans="1:4">
      <c r="A80" s="1061">
        <v>79</v>
      </c>
      <c r="B80" s="1061" t="s">
        <v>908</v>
      </c>
      <c r="C80" s="1061" t="s">
        <v>934</v>
      </c>
      <c r="D80" s="1061" t="s">
        <v>935</v>
      </c>
    </row>
    <row r="81" spans="1:4">
      <c r="A81" s="1061">
        <v>80</v>
      </c>
      <c r="B81" s="1061" t="s">
        <v>908</v>
      </c>
      <c r="C81" s="1061" t="s">
        <v>936</v>
      </c>
      <c r="D81" s="1061" t="s">
        <v>937</v>
      </c>
    </row>
    <row r="82" spans="1:4">
      <c r="A82" s="1061">
        <v>81</v>
      </c>
      <c r="B82" s="1061" t="s">
        <v>908</v>
      </c>
      <c r="C82" s="1061" t="s">
        <v>938</v>
      </c>
      <c r="D82" s="1061" t="s">
        <v>939</v>
      </c>
    </row>
    <row r="83" spans="1:4">
      <c r="A83" s="1061">
        <v>82</v>
      </c>
      <c r="B83" s="1061" t="s">
        <v>908</v>
      </c>
      <c r="C83" s="1061" t="s">
        <v>940</v>
      </c>
      <c r="D83" s="1061" t="s">
        <v>941</v>
      </c>
    </row>
    <row r="84" spans="1:4">
      <c r="A84" s="1061">
        <v>83</v>
      </c>
      <c r="B84" s="1061" t="s">
        <v>908</v>
      </c>
      <c r="C84" s="1061" t="s">
        <v>942</v>
      </c>
      <c r="D84" s="1061" t="s">
        <v>943</v>
      </c>
    </row>
    <row r="85" spans="1:4">
      <c r="A85" s="1061">
        <v>84</v>
      </c>
      <c r="B85" s="1061" t="s">
        <v>944</v>
      </c>
      <c r="C85" s="1061" t="s">
        <v>946</v>
      </c>
      <c r="D85" s="1061" t="s">
        <v>947</v>
      </c>
    </row>
    <row r="86" spans="1:4">
      <c r="A86" s="1061">
        <v>85</v>
      </c>
      <c r="B86" s="1061" t="s">
        <v>944</v>
      </c>
      <c r="C86" s="1061" t="s">
        <v>948</v>
      </c>
      <c r="D86" s="1061" t="s">
        <v>949</v>
      </c>
    </row>
    <row r="87" spans="1:4">
      <c r="A87" s="1061">
        <v>86</v>
      </c>
      <c r="B87" s="1061" t="s">
        <v>944</v>
      </c>
      <c r="C87" s="1061" t="s">
        <v>950</v>
      </c>
      <c r="D87" s="1061" t="s">
        <v>951</v>
      </c>
    </row>
    <row r="88" spans="1:4">
      <c r="A88" s="1061">
        <v>87</v>
      </c>
      <c r="B88" s="1061" t="s">
        <v>944</v>
      </c>
      <c r="C88" s="1061" t="s">
        <v>944</v>
      </c>
      <c r="D88" s="1061" t="s">
        <v>945</v>
      </c>
    </row>
    <row r="89" spans="1:4">
      <c r="A89" s="1061">
        <v>88</v>
      </c>
      <c r="B89" s="1061" t="s">
        <v>944</v>
      </c>
      <c r="C89" s="1061" t="s">
        <v>952</v>
      </c>
      <c r="D89" s="1061" t="s">
        <v>953</v>
      </c>
    </row>
    <row r="90" spans="1:4">
      <c r="A90" s="1061">
        <v>89</v>
      </c>
      <c r="B90" s="1061" t="s">
        <v>944</v>
      </c>
      <c r="C90" s="1061" t="s">
        <v>954</v>
      </c>
      <c r="D90" s="1061" t="s">
        <v>955</v>
      </c>
    </row>
    <row r="91" spans="1:4">
      <c r="A91" s="1061">
        <v>90</v>
      </c>
      <c r="B91" s="1061" t="s">
        <v>944</v>
      </c>
      <c r="C91" s="1061" t="s">
        <v>956</v>
      </c>
      <c r="D91" s="1061" t="s">
        <v>957</v>
      </c>
    </row>
    <row r="92" spans="1:4">
      <c r="A92" s="1061">
        <v>91</v>
      </c>
      <c r="B92" s="1061" t="s">
        <v>944</v>
      </c>
      <c r="C92" s="1061" t="s">
        <v>958</v>
      </c>
      <c r="D92" s="1061" t="s">
        <v>959</v>
      </c>
    </row>
    <row r="93" spans="1:4">
      <c r="A93" s="1061">
        <v>92</v>
      </c>
      <c r="B93" s="1061" t="s">
        <v>944</v>
      </c>
      <c r="C93" s="1061" t="s">
        <v>960</v>
      </c>
      <c r="D93" s="1061" t="s">
        <v>961</v>
      </c>
    </row>
    <row r="94" spans="1:4">
      <c r="A94" s="1061">
        <v>93</v>
      </c>
      <c r="B94" s="1061" t="s">
        <v>944</v>
      </c>
      <c r="C94" s="1061" t="s">
        <v>962</v>
      </c>
      <c r="D94" s="1061" t="s">
        <v>963</v>
      </c>
    </row>
    <row r="95" spans="1:4">
      <c r="A95" s="1061">
        <v>94</v>
      </c>
      <c r="B95" s="1061" t="s">
        <v>944</v>
      </c>
      <c r="C95" s="1061" t="s">
        <v>964</v>
      </c>
      <c r="D95" s="1061" t="s">
        <v>965</v>
      </c>
    </row>
    <row r="96" spans="1:4">
      <c r="A96" s="1061">
        <v>95</v>
      </c>
      <c r="B96" s="1061" t="s">
        <v>944</v>
      </c>
      <c r="C96" s="1061" t="s">
        <v>966</v>
      </c>
      <c r="D96" s="1061" t="s">
        <v>967</v>
      </c>
    </row>
    <row r="97" spans="1:4">
      <c r="A97" s="1061">
        <v>96</v>
      </c>
      <c r="B97" s="1061" t="s">
        <v>968</v>
      </c>
      <c r="C97" s="1061" t="s">
        <v>970</v>
      </c>
      <c r="D97" s="1061" t="s">
        <v>971</v>
      </c>
    </row>
    <row r="98" spans="1:4">
      <c r="A98" s="1061">
        <v>97</v>
      </c>
      <c r="B98" s="1061" t="s">
        <v>968</v>
      </c>
      <c r="C98" s="1061" t="s">
        <v>972</v>
      </c>
      <c r="D98" s="1061" t="s">
        <v>973</v>
      </c>
    </row>
    <row r="99" spans="1:4">
      <c r="A99" s="1061">
        <v>98</v>
      </c>
      <c r="B99" s="1061" t="s">
        <v>968</v>
      </c>
      <c r="C99" s="1061" t="s">
        <v>968</v>
      </c>
      <c r="D99" s="1061" t="s">
        <v>969</v>
      </c>
    </row>
    <row r="100" spans="1:4">
      <c r="A100" s="1061">
        <v>99</v>
      </c>
      <c r="B100" s="1061" t="s">
        <v>968</v>
      </c>
      <c r="C100" s="1061" t="s">
        <v>974</v>
      </c>
      <c r="D100" s="1061" t="s">
        <v>975</v>
      </c>
    </row>
    <row r="101" spans="1:4">
      <c r="A101" s="1061">
        <v>100</v>
      </c>
      <c r="B101" s="1061" t="s">
        <v>968</v>
      </c>
      <c r="C101" s="1061" t="s">
        <v>976</v>
      </c>
      <c r="D101" s="1061" t="s">
        <v>977</v>
      </c>
    </row>
    <row r="102" spans="1:4">
      <c r="A102" s="1061">
        <v>101</v>
      </c>
      <c r="B102" s="1061" t="s">
        <v>968</v>
      </c>
      <c r="C102" s="1061" t="s">
        <v>978</v>
      </c>
      <c r="D102" s="1061" t="s">
        <v>979</v>
      </c>
    </row>
    <row r="103" spans="1:4">
      <c r="A103" s="1061">
        <v>102</v>
      </c>
      <c r="B103" s="1061" t="s">
        <v>968</v>
      </c>
      <c r="C103" s="1061" t="s">
        <v>980</v>
      </c>
      <c r="D103" s="1061" t="s">
        <v>981</v>
      </c>
    </row>
    <row r="104" spans="1:4">
      <c r="A104" s="1061">
        <v>103</v>
      </c>
      <c r="B104" s="1061" t="s">
        <v>982</v>
      </c>
      <c r="C104" s="1061" t="s">
        <v>982</v>
      </c>
      <c r="D104" s="1061" t="s">
        <v>983</v>
      </c>
    </row>
    <row r="105" spans="1:4">
      <c r="A105" s="1061">
        <v>104</v>
      </c>
      <c r="B105" s="1061" t="s">
        <v>982</v>
      </c>
      <c r="C105" s="1061" t="s">
        <v>984</v>
      </c>
      <c r="D105" s="1061" t="s">
        <v>985</v>
      </c>
    </row>
    <row r="106" spans="1:4">
      <c r="A106" s="1061">
        <v>105</v>
      </c>
      <c r="B106" s="1061" t="s">
        <v>982</v>
      </c>
      <c r="C106" s="1061" t="s">
        <v>986</v>
      </c>
      <c r="D106" s="1061" t="s">
        <v>987</v>
      </c>
    </row>
    <row r="107" spans="1:4">
      <c r="A107" s="1061">
        <v>106</v>
      </c>
      <c r="B107" s="1061" t="s">
        <v>982</v>
      </c>
      <c r="C107" s="1061" t="s">
        <v>988</v>
      </c>
      <c r="D107" s="1061" t="s">
        <v>989</v>
      </c>
    </row>
    <row r="108" spans="1:4">
      <c r="A108" s="1061">
        <v>107</v>
      </c>
      <c r="B108" s="1061" t="s">
        <v>982</v>
      </c>
      <c r="C108" s="1061" t="s">
        <v>990</v>
      </c>
      <c r="D108" s="1061" t="s">
        <v>991</v>
      </c>
    </row>
    <row r="109" spans="1:4">
      <c r="A109" s="1061">
        <v>108</v>
      </c>
      <c r="B109" s="1061" t="s">
        <v>982</v>
      </c>
      <c r="C109" s="1061" t="s">
        <v>992</v>
      </c>
      <c r="D109" s="1061" t="s">
        <v>993</v>
      </c>
    </row>
    <row r="110" spans="1:4">
      <c r="A110" s="1061">
        <v>109</v>
      </c>
      <c r="B110" s="1061" t="s">
        <v>982</v>
      </c>
      <c r="C110" s="1061" t="s">
        <v>994</v>
      </c>
      <c r="D110" s="1061" t="s">
        <v>995</v>
      </c>
    </row>
    <row r="111" spans="1:4">
      <c r="A111" s="1061">
        <v>110</v>
      </c>
      <c r="B111" s="1061" t="s">
        <v>982</v>
      </c>
      <c r="C111" s="1061" t="s">
        <v>996</v>
      </c>
      <c r="D111" s="1061" t="s">
        <v>997</v>
      </c>
    </row>
    <row r="112" spans="1:4">
      <c r="A112" s="1061">
        <v>111</v>
      </c>
      <c r="B112" s="1061" t="s">
        <v>982</v>
      </c>
      <c r="C112" s="1061" t="s">
        <v>998</v>
      </c>
      <c r="D112" s="1061" t="s">
        <v>999</v>
      </c>
    </row>
    <row r="113" spans="1:4">
      <c r="A113" s="1061">
        <v>112</v>
      </c>
      <c r="B113" s="1061" t="s">
        <v>982</v>
      </c>
      <c r="C113" s="1061" t="s">
        <v>1000</v>
      </c>
      <c r="D113" s="1061" t="s">
        <v>1001</v>
      </c>
    </row>
    <row r="114" spans="1:4">
      <c r="A114" s="1061">
        <v>113</v>
      </c>
      <c r="B114" s="1061" t="s">
        <v>982</v>
      </c>
      <c r="C114" s="1061" t="s">
        <v>1002</v>
      </c>
      <c r="D114" s="1061" t="s">
        <v>1003</v>
      </c>
    </row>
    <row r="115" spans="1:4">
      <c r="A115" s="1061">
        <v>114</v>
      </c>
      <c r="B115" s="1061" t="s">
        <v>982</v>
      </c>
      <c r="C115" s="1061" t="s">
        <v>1004</v>
      </c>
      <c r="D115" s="1061" t="s">
        <v>1005</v>
      </c>
    </row>
    <row r="116" spans="1:4">
      <c r="A116" s="1061">
        <v>115</v>
      </c>
      <c r="B116" s="1061" t="s">
        <v>1006</v>
      </c>
      <c r="C116" s="1061" t="s">
        <v>1008</v>
      </c>
      <c r="D116" s="1061" t="s">
        <v>1009</v>
      </c>
    </row>
    <row r="117" spans="1:4">
      <c r="A117" s="1061">
        <v>116</v>
      </c>
      <c r="B117" s="1061" t="s">
        <v>1006</v>
      </c>
      <c r="C117" s="1061" t="s">
        <v>1010</v>
      </c>
      <c r="D117" s="1061" t="s">
        <v>1011</v>
      </c>
    </row>
    <row r="118" spans="1:4">
      <c r="A118" s="1061">
        <v>117</v>
      </c>
      <c r="B118" s="1061" t="s">
        <v>1006</v>
      </c>
      <c r="C118" s="1061" t="s">
        <v>1006</v>
      </c>
      <c r="D118" s="1061" t="s">
        <v>1007</v>
      </c>
    </row>
    <row r="119" spans="1:4">
      <c r="A119" s="1061">
        <v>118</v>
      </c>
      <c r="B119" s="1061" t="s">
        <v>1006</v>
      </c>
      <c r="C119" s="1061" t="s">
        <v>1012</v>
      </c>
      <c r="D119" s="1061" t="s">
        <v>1013</v>
      </c>
    </row>
    <row r="120" spans="1:4">
      <c r="A120" s="1061">
        <v>119</v>
      </c>
      <c r="B120" s="1061" t="s">
        <v>1006</v>
      </c>
      <c r="C120" s="1061" t="s">
        <v>1014</v>
      </c>
      <c r="D120" s="1061" t="s">
        <v>1015</v>
      </c>
    </row>
    <row r="121" spans="1:4">
      <c r="A121" s="1061">
        <v>120</v>
      </c>
      <c r="B121" s="1061" t="s">
        <v>1006</v>
      </c>
      <c r="C121" s="1061" t="s">
        <v>1016</v>
      </c>
      <c r="D121" s="1061" t="s">
        <v>1017</v>
      </c>
    </row>
    <row r="122" spans="1:4">
      <c r="A122" s="1061">
        <v>121</v>
      </c>
      <c r="B122" s="1061" t="s">
        <v>1018</v>
      </c>
      <c r="C122" s="1061" t="s">
        <v>1020</v>
      </c>
      <c r="D122" s="1061" t="s">
        <v>1021</v>
      </c>
    </row>
    <row r="123" spans="1:4">
      <c r="A123" s="1061">
        <v>122</v>
      </c>
      <c r="B123" s="1061" t="s">
        <v>1018</v>
      </c>
      <c r="C123" s="1061" t="s">
        <v>1022</v>
      </c>
      <c r="D123" s="1061" t="s">
        <v>1023</v>
      </c>
    </row>
    <row r="124" spans="1:4">
      <c r="A124" s="1061">
        <v>123</v>
      </c>
      <c r="B124" s="1061" t="s">
        <v>1018</v>
      </c>
      <c r="C124" s="1061" t="s">
        <v>1024</v>
      </c>
      <c r="D124" s="1061" t="s">
        <v>1025</v>
      </c>
    </row>
    <row r="125" spans="1:4">
      <c r="A125" s="1061">
        <v>124</v>
      </c>
      <c r="B125" s="1061" t="s">
        <v>1018</v>
      </c>
      <c r="C125" s="1061" t="s">
        <v>1026</v>
      </c>
      <c r="D125" s="1061" t="s">
        <v>1027</v>
      </c>
    </row>
    <row r="126" spans="1:4">
      <c r="A126" s="1061">
        <v>125</v>
      </c>
      <c r="B126" s="1061" t="s">
        <v>1018</v>
      </c>
      <c r="C126" s="1061" t="s">
        <v>1028</v>
      </c>
      <c r="D126" s="1061" t="s">
        <v>1029</v>
      </c>
    </row>
    <row r="127" spans="1:4">
      <c r="A127" s="1061">
        <v>126</v>
      </c>
      <c r="B127" s="1061" t="s">
        <v>1018</v>
      </c>
      <c r="C127" s="1061" t="s">
        <v>1030</v>
      </c>
      <c r="D127" s="1061" t="s">
        <v>1031</v>
      </c>
    </row>
    <row r="128" spans="1:4">
      <c r="A128" s="1061">
        <v>127</v>
      </c>
      <c r="B128" s="1061" t="s">
        <v>1018</v>
      </c>
      <c r="C128" s="1061" t="s">
        <v>1032</v>
      </c>
      <c r="D128" s="1061" t="s">
        <v>1033</v>
      </c>
    </row>
    <row r="129" spans="1:4">
      <c r="A129" s="1061">
        <v>128</v>
      </c>
      <c r="B129" s="1061" t="s">
        <v>1018</v>
      </c>
      <c r="C129" s="1061" t="s">
        <v>1034</v>
      </c>
      <c r="D129" s="1061" t="s">
        <v>1035</v>
      </c>
    </row>
    <row r="130" spans="1:4">
      <c r="A130" s="1061">
        <v>129</v>
      </c>
      <c r="B130" s="1061" t="s">
        <v>1018</v>
      </c>
      <c r="C130" s="1061" t="s">
        <v>1036</v>
      </c>
      <c r="D130" s="1061" t="s">
        <v>1037</v>
      </c>
    </row>
    <row r="131" spans="1:4">
      <c r="A131" s="1061">
        <v>130</v>
      </c>
      <c r="B131" s="1061" t="s">
        <v>1018</v>
      </c>
      <c r="C131" s="1061" t="s">
        <v>1018</v>
      </c>
      <c r="D131" s="1061" t="s">
        <v>1019</v>
      </c>
    </row>
    <row r="132" spans="1:4">
      <c r="A132" s="1061">
        <v>131</v>
      </c>
      <c r="B132" s="1061" t="s">
        <v>1018</v>
      </c>
      <c r="C132" s="1061" t="s">
        <v>1038</v>
      </c>
      <c r="D132" s="1061" t="s">
        <v>1039</v>
      </c>
    </row>
    <row r="133" spans="1:4">
      <c r="A133" s="1061">
        <v>132</v>
      </c>
      <c r="B133" s="1061" t="s">
        <v>1018</v>
      </c>
      <c r="C133" s="1061" t="s">
        <v>1040</v>
      </c>
      <c r="D133" s="1061" t="s">
        <v>1041</v>
      </c>
    </row>
    <row r="134" spans="1:4">
      <c r="A134" s="1061">
        <v>133</v>
      </c>
      <c r="B134" s="1061" t="s">
        <v>1018</v>
      </c>
      <c r="C134" s="1061" t="s">
        <v>1042</v>
      </c>
      <c r="D134" s="1061" t="s">
        <v>1043</v>
      </c>
    </row>
    <row r="135" spans="1:4">
      <c r="A135" s="1061">
        <v>134</v>
      </c>
      <c r="B135" s="1061" t="s">
        <v>1018</v>
      </c>
      <c r="C135" s="1061" t="s">
        <v>1044</v>
      </c>
      <c r="D135" s="1061" t="s">
        <v>1045</v>
      </c>
    </row>
    <row r="136" spans="1:4">
      <c r="A136" s="1061">
        <v>135</v>
      </c>
      <c r="B136" s="1061" t="s">
        <v>1018</v>
      </c>
      <c r="C136" s="1061" t="s">
        <v>1046</v>
      </c>
      <c r="D136" s="1061" t="s">
        <v>1047</v>
      </c>
    </row>
    <row r="137" spans="1:4">
      <c r="A137" s="1061">
        <v>136</v>
      </c>
      <c r="B137" s="1061" t="s">
        <v>1018</v>
      </c>
      <c r="C137" s="1061" t="s">
        <v>1048</v>
      </c>
      <c r="D137" s="1061" t="s">
        <v>1049</v>
      </c>
    </row>
    <row r="138" spans="1:4">
      <c r="A138" s="1061">
        <v>137</v>
      </c>
      <c r="B138" s="1061" t="s">
        <v>1050</v>
      </c>
      <c r="C138" s="1061" t="s">
        <v>1052</v>
      </c>
      <c r="D138" s="1061" t="s">
        <v>1053</v>
      </c>
    </row>
    <row r="139" spans="1:4">
      <c r="A139" s="1061">
        <v>138</v>
      </c>
      <c r="B139" s="1061" t="s">
        <v>1050</v>
      </c>
      <c r="C139" s="1061" t="s">
        <v>1054</v>
      </c>
      <c r="D139" s="1061" t="s">
        <v>1055</v>
      </c>
    </row>
    <row r="140" spans="1:4">
      <c r="A140" s="1061">
        <v>139</v>
      </c>
      <c r="B140" s="1061" t="s">
        <v>1050</v>
      </c>
      <c r="C140" s="1061" t="s">
        <v>1056</v>
      </c>
      <c r="D140" s="1061" t="s">
        <v>1057</v>
      </c>
    </row>
    <row r="141" spans="1:4">
      <c r="A141" s="1061">
        <v>140</v>
      </c>
      <c r="B141" s="1061" t="s">
        <v>1050</v>
      </c>
      <c r="C141" s="1061" t="s">
        <v>1058</v>
      </c>
      <c r="D141" s="1061" t="s">
        <v>1059</v>
      </c>
    </row>
    <row r="142" spans="1:4">
      <c r="A142" s="1061">
        <v>141</v>
      </c>
      <c r="B142" s="1061" t="s">
        <v>1050</v>
      </c>
      <c r="C142" s="1061" t="s">
        <v>1050</v>
      </c>
      <c r="D142" s="1061" t="s">
        <v>1051</v>
      </c>
    </row>
    <row r="143" spans="1:4">
      <c r="A143" s="1061">
        <v>142</v>
      </c>
      <c r="B143" s="1061" t="s">
        <v>1050</v>
      </c>
      <c r="C143" s="1061" t="s">
        <v>1060</v>
      </c>
      <c r="D143" s="1061" t="s">
        <v>1061</v>
      </c>
    </row>
    <row r="144" spans="1:4">
      <c r="A144" s="1061">
        <v>143</v>
      </c>
      <c r="B144" s="1061" t="s">
        <v>1050</v>
      </c>
      <c r="C144" s="1061" t="s">
        <v>1062</v>
      </c>
      <c r="D144" s="1061" t="s">
        <v>1063</v>
      </c>
    </row>
    <row r="145" spans="1:4">
      <c r="A145" s="1061">
        <v>144</v>
      </c>
      <c r="B145" s="1061" t="s">
        <v>1050</v>
      </c>
      <c r="C145" s="1061" t="s">
        <v>1064</v>
      </c>
      <c r="D145" s="1061" t="s">
        <v>1065</v>
      </c>
    </row>
    <row r="146" spans="1:4">
      <c r="A146" s="1061">
        <v>145</v>
      </c>
      <c r="B146" s="1061" t="s">
        <v>1050</v>
      </c>
      <c r="C146" s="1061" t="s">
        <v>1066</v>
      </c>
      <c r="D146" s="1061" t="s">
        <v>1067</v>
      </c>
    </row>
    <row r="147" spans="1:4">
      <c r="A147" s="1061">
        <v>146</v>
      </c>
      <c r="B147" s="1061" t="s">
        <v>1050</v>
      </c>
      <c r="C147" s="1061" t="s">
        <v>1068</v>
      </c>
      <c r="D147" s="1061" t="s">
        <v>1069</v>
      </c>
    </row>
    <row r="148" spans="1:4">
      <c r="A148" s="1061">
        <v>147</v>
      </c>
      <c r="B148" s="1061" t="s">
        <v>1050</v>
      </c>
      <c r="C148" s="1061" t="s">
        <v>1070</v>
      </c>
      <c r="D148" s="1061" t="s">
        <v>1071</v>
      </c>
    </row>
    <row r="149" spans="1:4">
      <c r="A149" s="1061">
        <v>148</v>
      </c>
      <c r="B149" s="1061" t="s">
        <v>1050</v>
      </c>
      <c r="C149" s="1061" t="s">
        <v>1072</v>
      </c>
      <c r="D149" s="1061" t="s">
        <v>1073</v>
      </c>
    </row>
    <row r="150" spans="1:4">
      <c r="A150" s="1061">
        <v>149</v>
      </c>
      <c r="B150" s="1061" t="s">
        <v>1050</v>
      </c>
      <c r="C150" s="1061" t="s">
        <v>1074</v>
      </c>
      <c r="D150" s="1061" t="s">
        <v>1075</v>
      </c>
    </row>
    <row r="151" spans="1:4">
      <c r="A151" s="1061">
        <v>150</v>
      </c>
      <c r="B151" s="1061" t="s">
        <v>1050</v>
      </c>
      <c r="C151" s="1061" t="s">
        <v>1076</v>
      </c>
      <c r="D151" s="1061" t="s">
        <v>1077</v>
      </c>
    </row>
    <row r="152" spans="1:4">
      <c r="A152" s="1061">
        <v>151</v>
      </c>
      <c r="B152" s="1061" t="s">
        <v>1050</v>
      </c>
      <c r="C152" s="1061" t="s">
        <v>1078</v>
      </c>
      <c r="D152" s="1061" t="s">
        <v>1079</v>
      </c>
    </row>
    <row r="153" spans="1:4">
      <c r="A153" s="1061">
        <v>152</v>
      </c>
      <c r="B153" s="1061" t="s">
        <v>1080</v>
      </c>
      <c r="C153" s="1061" t="s">
        <v>1082</v>
      </c>
      <c r="D153" s="1061" t="s">
        <v>1083</v>
      </c>
    </row>
    <row r="154" spans="1:4">
      <c r="A154" s="1061">
        <v>153</v>
      </c>
      <c r="B154" s="1061" t="s">
        <v>1080</v>
      </c>
      <c r="C154" s="1061" t="s">
        <v>1084</v>
      </c>
      <c r="D154" s="1061" t="s">
        <v>1085</v>
      </c>
    </row>
    <row r="155" spans="1:4">
      <c r="A155" s="1061">
        <v>154</v>
      </c>
      <c r="B155" s="1061" t="s">
        <v>1080</v>
      </c>
      <c r="C155" s="1061" t="s">
        <v>1086</v>
      </c>
      <c r="D155" s="1061" t="s">
        <v>1087</v>
      </c>
    </row>
    <row r="156" spans="1:4">
      <c r="A156" s="1061">
        <v>155</v>
      </c>
      <c r="B156" s="1061" t="s">
        <v>1080</v>
      </c>
      <c r="C156" s="1061" t="s">
        <v>1088</v>
      </c>
      <c r="D156" s="1061" t="s">
        <v>1089</v>
      </c>
    </row>
    <row r="157" spans="1:4">
      <c r="A157" s="1061">
        <v>156</v>
      </c>
      <c r="B157" s="1061" t="s">
        <v>1080</v>
      </c>
      <c r="C157" s="1061" t="s">
        <v>1080</v>
      </c>
      <c r="D157" s="1061" t="s">
        <v>1081</v>
      </c>
    </row>
    <row r="158" spans="1:4">
      <c r="A158" s="1061">
        <v>157</v>
      </c>
      <c r="B158" s="1061" t="s">
        <v>1080</v>
      </c>
      <c r="C158" s="1061" t="s">
        <v>1090</v>
      </c>
      <c r="D158" s="1061" t="s">
        <v>1091</v>
      </c>
    </row>
    <row r="159" spans="1:4">
      <c r="A159" s="1061">
        <v>158</v>
      </c>
      <c r="B159" s="1061" t="s">
        <v>1092</v>
      </c>
      <c r="C159" s="1061" t="s">
        <v>1094</v>
      </c>
      <c r="D159" s="1061" t="s">
        <v>1095</v>
      </c>
    </row>
    <row r="160" spans="1:4">
      <c r="A160" s="1061">
        <v>159</v>
      </c>
      <c r="B160" s="1061" t="s">
        <v>1092</v>
      </c>
      <c r="C160" s="1061" t="s">
        <v>1096</v>
      </c>
      <c r="D160" s="1061" t="s">
        <v>1097</v>
      </c>
    </row>
    <row r="161" spans="1:4">
      <c r="A161" s="1061">
        <v>160</v>
      </c>
      <c r="B161" s="1061" t="s">
        <v>1092</v>
      </c>
      <c r="C161" s="1061" t="s">
        <v>1098</v>
      </c>
      <c r="D161" s="1061" t="s">
        <v>1099</v>
      </c>
    </row>
    <row r="162" spans="1:4">
      <c r="A162" s="1061">
        <v>161</v>
      </c>
      <c r="B162" s="1061" t="s">
        <v>1092</v>
      </c>
      <c r="C162" s="1061" t="s">
        <v>1100</v>
      </c>
      <c r="D162" s="1061" t="s">
        <v>1101</v>
      </c>
    </row>
    <row r="163" spans="1:4">
      <c r="A163" s="1061">
        <v>162</v>
      </c>
      <c r="B163" s="1061" t="s">
        <v>1092</v>
      </c>
      <c r="C163" s="1061" t="s">
        <v>1102</v>
      </c>
      <c r="D163" s="1061" t="s">
        <v>1103</v>
      </c>
    </row>
    <row r="164" spans="1:4">
      <c r="A164" s="1061">
        <v>163</v>
      </c>
      <c r="B164" s="1061" t="s">
        <v>1092</v>
      </c>
      <c r="C164" s="1061" t="s">
        <v>1104</v>
      </c>
      <c r="D164" s="1061" t="s">
        <v>1105</v>
      </c>
    </row>
    <row r="165" spans="1:4">
      <c r="A165" s="1061">
        <v>164</v>
      </c>
      <c r="B165" s="1061" t="s">
        <v>1092</v>
      </c>
      <c r="C165" s="1061" t="s">
        <v>1106</v>
      </c>
      <c r="D165" s="1061" t="s">
        <v>1107</v>
      </c>
    </row>
    <row r="166" spans="1:4">
      <c r="A166" s="1061">
        <v>165</v>
      </c>
      <c r="B166" s="1061" t="s">
        <v>1092</v>
      </c>
      <c r="C166" s="1061" t="s">
        <v>1108</v>
      </c>
      <c r="D166" s="1061" t="s">
        <v>1109</v>
      </c>
    </row>
    <row r="167" spans="1:4">
      <c r="A167" s="1061">
        <v>166</v>
      </c>
      <c r="B167" s="1061" t="s">
        <v>1092</v>
      </c>
      <c r="C167" s="1061" t="s">
        <v>1110</v>
      </c>
      <c r="D167" s="1061" t="s">
        <v>1111</v>
      </c>
    </row>
    <row r="168" spans="1:4">
      <c r="A168" s="1061">
        <v>167</v>
      </c>
      <c r="B168" s="1061" t="s">
        <v>1092</v>
      </c>
      <c r="C168" s="1061" t="s">
        <v>1092</v>
      </c>
      <c r="D168" s="1061" t="s">
        <v>1093</v>
      </c>
    </row>
    <row r="169" spans="1:4">
      <c r="A169" s="1061">
        <v>168</v>
      </c>
      <c r="B169" s="1061" t="s">
        <v>1092</v>
      </c>
      <c r="C169" s="1061" t="s">
        <v>1112</v>
      </c>
      <c r="D169" s="1061" t="s">
        <v>1113</v>
      </c>
    </row>
    <row r="170" spans="1:4">
      <c r="A170" s="1061">
        <v>169</v>
      </c>
      <c r="B170" s="1061" t="s">
        <v>1092</v>
      </c>
      <c r="C170" s="1061" t="s">
        <v>1114</v>
      </c>
      <c r="D170" s="1061" t="s">
        <v>1115</v>
      </c>
    </row>
    <row r="171" spans="1:4">
      <c r="A171" s="1061">
        <v>170</v>
      </c>
      <c r="B171" s="1061" t="s">
        <v>1092</v>
      </c>
      <c r="C171" s="1061" t="s">
        <v>1116</v>
      </c>
      <c r="D171" s="1061" t="s">
        <v>1117</v>
      </c>
    </row>
    <row r="172" spans="1:4">
      <c r="A172" s="1061">
        <v>171</v>
      </c>
      <c r="B172" s="1061" t="s">
        <v>1092</v>
      </c>
      <c r="C172" s="1061" t="s">
        <v>1118</v>
      </c>
      <c r="D172" s="1061" t="s">
        <v>1119</v>
      </c>
    </row>
    <row r="173" spans="1:4">
      <c r="A173" s="1061">
        <v>172</v>
      </c>
      <c r="B173" s="1061" t="s">
        <v>1092</v>
      </c>
      <c r="C173" s="1061" t="s">
        <v>1120</v>
      </c>
      <c r="D173" s="1061" t="s">
        <v>1121</v>
      </c>
    </row>
    <row r="174" spans="1:4">
      <c r="A174" s="1061">
        <v>173</v>
      </c>
      <c r="B174" s="1061" t="s">
        <v>1122</v>
      </c>
      <c r="C174" s="1061" t="s">
        <v>1124</v>
      </c>
      <c r="D174" s="1061" t="s">
        <v>1125</v>
      </c>
    </row>
    <row r="175" spans="1:4">
      <c r="A175" s="1061">
        <v>174</v>
      </c>
      <c r="B175" s="1061" t="s">
        <v>1122</v>
      </c>
      <c r="C175" s="1061" t="s">
        <v>1126</v>
      </c>
      <c r="D175" s="1061" t="s">
        <v>1127</v>
      </c>
    </row>
    <row r="176" spans="1:4">
      <c r="A176" s="1061">
        <v>175</v>
      </c>
      <c r="B176" s="1061" t="s">
        <v>1122</v>
      </c>
      <c r="C176" s="1061" t="s">
        <v>1128</v>
      </c>
      <c r="D176" s="1061" t="s">
        <v>1129</v>
      </c>
    </row>
    <row r="177" spans="1:4">
      <c r="A177" s="1061">
        <v>176</v>
      </c>
      <c r="B177" s="1061" t="s">
        <v>1122</v>
      </c>
      <c r="C177" s="1061" t="s">
        <v>1130</v>
      </c>
      <c r="D177" s="1061" t="s">
        <v>1131</v>
      </c>
    </row>
    <row r="178" spans="1:4">
      <c r="A178" s="1061">
        <v>177</v>
      </c>
      <c r="B178" s="1061" t="s">
        <v>1122</v>
      </c>
      <c r="C178" s="1061" t="s">
        <v>1122</v>
      </c>
      <c r="D178" s="1061" t="s">
        <v>1123</v>
      </c>
    </row>
    <row r="179" spans="1:4">
      <c r="A179" s="1061">
        <v>178</v>
      </c>
      <c r="B179" s="1061" t="s">
        <v>1122</v>
      </c>
      <c r="C179" s="1061" t="s">
        <v>1132</v>
      </c>
      <c r="D179" s="1061" t="s">
        <v>1133</v>
      </c>
    </row>
    <row r="180" spans="1:4">
      <c r="A180" s="1061">
        <v>179</v>
      </c>
      <c r="B180" s="1061" t="s">
        <v>1122</v>
      </c>
      <c r="C180" s="1061" t="s">
        <v>1134</v>
      </c>
      <c r="D180" s="1061" t="s">
        <v>1135</v>
      </c>
    </row>
    <row r="181" spans="1:4">
      <c r="A181" s="1061">
        <v>180</v>
      </c>
      <c r="B181" s="1061" t="s">
        <v>1122</v>
      </c>
      <c r="C181" s="1061" t="s">
        <v>1136</v>
      </c>
      <c r="D181" s="1061" t="s">
        <v>1137</v>
      </c>
    </row>
    <row r="182" spans="1:4">
      <c r="A182" s="1061">
        <v>181</v>
      </c>
      <c r="B182" s="1061" t="s">
        <v>1138</v>
      </c>
      <c r="C182" s="1061" t="s">
        <v>1138</v>
      </c>
      <c r="D182" s="1061" t="s">
        <v>1139</v>
      </c>
    </row>
    <row r="183" spans="1:4">
      <c r="A183" s="1061">
        <v>182</v>
      </c>
      <c r="B183" s="1061" t="s">
        <v>1140</v>
      </c>
      <c r="C183" s="1061" t="s">
        <v>784</v>
      </c>
      <c r="D183" s="1061" t="s">
        <v>1142</v>
      </c>
    </row>
    <row r="184" spans="1:4">
      <c r="A184" s="1061">
        <v>183</v>
      </c>
      <c r="B184" s="1061" t="s">
        <v>1140</v>
      </c>
      <c r="C184" s="1061" t="s">
        <v>1143</v>
      </c>
      <c r="D184" s="1061" t="s">
        <v>1144</v>
      </c>
    </row>
    <row r="185" spans="1:4">
      <c r="A185" s="1061">
        <v>184</v>
      </c>
      <c r="B185" s="1061" t="s">
        <v>1140</v>
      </c>
      <c r="C185" s="1061" t="s">
        <v>1145</v>
      </c>
      <c r="D185" s="1061" t="s">
        <v>1146</v>
      </c>
    </row>
    <row r="186" spans="1:4">
      <c r="A186" s="1061">
        <v>185</v>
      </c>
      <c r="B186" s="1061" t="s">
        <v>1140</v>
      </c>
      <c r="C186" s="1061" t="s">
        <v>1147</v>
      </c>
      <c r="D186" s="1061" t="s">
        <v>1148</v>
      </c>
    </row>
    <row r="187" spans="1:4">
      <c r="A187" s="1061">
        <v>186</v>
      </c>
      <c r="B187" s="1061" t="s">
        <v>1140</v>
      </c>
      <c r="C187" s="1061" t="s">
        <v>1149</v>
      </c>
      <c r="D187" s="1061" t="s">
        <v>1150</v>
      </c>
    </row>
    <row r="188" spans="1:4">
      <c r="A188" s="1061">
        <v>187</v>
      </c>
      <c r="B188" s="1061" t="s">
        <v>1140</v>
      </c>
      <c r="C188" s="1061" t="s">
        <v>1151</v>
      </c>
      <c r="D188" s="1061" t="s">
        <v>1152</v>
      </c>
    </row>
    <row r="189" spans="1:4">
      <c r="A189" s="1061">
        <v>188</v>
      </c>
      <c r="B189" s="1061" t="s">
        <v>1140</v>
      </c>
      <c r="C189" s="1061" t="s">
        <v>1140</v>
      </c>
      <c r="D189" s="1061" t="s">
        <v>1141</v>
      </c>
    </row>
    <row r="190" spans="1:4">
      <c r="A190" s="1061">
        <v>189</v>
      </c>
      <c r="B190" s="1061" t="s">
        <v>1140</v>
      </c>
      <c r="C190" s="1061" t="s">
        <v>1153</v>
      </c>
      <c r="D190" s="1061" t="s">
        <v>1154</v>
      </c>
    </row>
    <row r="191" spans="1:4">
      <c r="A191" s="1061">
        <v>190</v>
      </c>
      <c r="B191" s="1061" t="s">
        <v>1140</v>
      </c>
      <c r="C191" s="1061" t="s">
        <v>1155</v>
      </c>
      <c r="D191" s="1061" t="s">
        <v>1156</v>
      </c>
    </row>
    <row r="192" spans="1:4">
      <c r="A192" s="1061">
        <v>191</v>
      </c>
      <c r="B192" s="1061" t="s">
        <v>1140</v>
      </c>
      <c r="C192" s="1061" t="s">
        <v>1157</v>
      </c>
      <c r="D192" s="1061" t="s">
        <v>1158</v>
      </c>
    </row>
    <row r="193" spans="1:4">
      <c r="A193" s="1061">
        <v>192</v>
      </c>
      <c r="B193" s="1061" t="s">
        <v>1159</v>
      </c>
      <c r="C193" s="1061" t="s">
        <v>1161</v>
      </c>
      <c r="D193" s="1061" t="s">
        <v>1162</v>
      </c>
    </row>
    <row r="194" spans="1:4">
      <c r="A194" s="1061">
        <v>193</v>
      </c>
      <c r="B194" s="1061" t="s">
        <v>1159</v>
      </c>
      <c r="C194" s="1061" t="s">
        <v>1163</v>
      </c>
      <c r="D194" s="1061" t="s">
        <v>1164</v>
      </c>
    </row>
    <row r="195" spans="1:4">
      <c r="A195" s="1061">
        <v>194</v>
      </c>
      <c r="B195" s="1061" t="s">
        <v>1159</v>
      </c>
      <c r="C195" s="1061" t="s">
        <v>1165</v>
      </c>
      <c r="D195" s="1061" t="s">
        <v>1166</v>
      </c>
    </row>
    <row r="196" spans="1:4">
      <c r="A196" s="1061">
        <v>195</v>
      </c>
      <c r="B196" s="1061" t="s">
        <v>1159</v>
      </c>
      <c r="C196" s="1061" t="s">
        <v>1088</v>
      </c>
      <c r="D196" s="1061" t="s">
        <v>1167</v>
      </c>
    </row>
    <row r="197" spans="1:4">
      <c r="A197" s="1061">
        <v>196</v>
      </c>
      <c r="B197" s="1061" t="s">
        <v>1159</v>
      </c>
      <c r="C197" s="1061" t="s">
        <v>1168</v>
      </c>
      <c r="D197" s="1061" t="s">
        <v>1169</v>
      </c>
    </row>
    <row r="198" spans="1:4">
      <c r="A198" s="1061">
        <v>197</v>
      </c>
      <c r="B198" s="1061" t="s">
        <v>1159</v>
      </c>
      <c r="C198" s="1061" t="s">
        <v>1170</v>
      </c>
      <c r="D198" s="1061" t="s">
        <v>1171</v>
      </c>
    </row>
    <row r="199" spans="1:4">
      <c r="A199" s="1061">
        <v>198</v>
      </c>
      <c r="B199" s="1061" t="s">
        <v>1159</v>
      </c>
      <c r="C199" s="1061" t="s">
        <v>1172</v>
      </c>
      <c r="D199" s="1061" t="s">
        <v>1173</v>
      </c>
    </row>
    <row r="200" spans="1:4">
      <c r="A200" s="1061">
        <v>199</v>
      </c>
      <c r="B200" s="1061" t="s">
        <v>1159</v>
      </c>
      <c r="C200" s="1061" t="s">
        <v>1159</v>
      </c>
      <c r="D200" s="1061" t="s">
        <v>1160</v>
      </c>
    </row>
    <row r="201" spans="1:4">
      <c r="A201" s="1061">
        <v>200</v>
      </c>
      <c r="B201" s="1061" t="s">
        <v>1159</v>
      </c>
      <c r="C201" s="1061" t="s">
        <v>1174</v>
      </c>
      <c r="D201" s="1061" t="s">
        <v>1175</v>
      </c>
    </row>
    <row r="202" spans="1:4">
      <c r="A202" s="1061">
        <v>201</v>
      </c>
      <c r="B202" s="1061" t="s">
        <v>1159</v>
      </c>
      <c r="C202" s="1061" t="s">
        <v>1176</v>
      </c>
      <c r="D202" s="1061" t="s">
        <v>1177</v>
      </c>
    </row>
    <row r="203" spans="1:4">
      <c r="A203" s="1061">
        <v>202</v>
      </c>
      <c r="B203" s="1061" t="s">
        <v>1159</v>
      </c>
      <c r="C203" s="1061" t="s">
        <v>1178</v>
      </c>
      <c r="D203" s="1061" t="s">
        <v>1179</v>
      </c>
    </row>
    <row r="204" spans="1:4">
      <c r="A204" s="1061">
        <v>203</v>
      </c>
      <c r="B204" s="1061" t="s">
        <v>1159</v>
      </c>
      <c r="C204" s="1061" t="s">
        <v>1180</v>
      </c>
      <c r="D204" s="1061" t="s">
        <v>1181</v>
      </c>
    </row>
    <row r="205" spans="1:4">
      <c r="A205" s="1061">
        <v>204</v>
      </c>
      <c r="B205" s="1061" t="s">
        <v>1159</v>
      </c>
      <c r="C205" s="1061" t="s">
        <v>1182</v>
      </c>
      <c r="D205" s="1061" t="s">
        <v>1183</v>
      </c>
    </row>
    <row r="206" spans="1:4">
      <c r="A206" s="1061">
        <v>205</v>
      </c>
      <c r="B206" s="1061" t="s">
        <v>1159</v>
      </c>
      <c r="C206" s="1061" t="s">
        <v>1184</v>
      </c>
      <c r="D206" s="1061" t="s">
        <v>1185</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sheetPr codeName="modInfo">
    <tabColor indexed="47"/>
  </sheetPr>
  <dimension ref="A1:D36"/>
  <sheetViews>
    <sheetView showGridLines="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605</v>
      </c>
    </row>
    <row r="5" spans="2:4">
      <c r="B5" s="53" t="s">
        <v>223</v>
      </c>
    </row>
    <row r="6" spans="2:4" ht="22.5">
      <c r="B6" s="53" t="s">
        <v>267</v>
      </c>
    </row>
    <row r="7" spans="2:4" ht="22.5">
      <c r="B7" s="53" t="s">
        <v>268</v>
      </c>
    </row>
    <row r="8" spans="2:4" ht="22.5">
      <c r="B8" s="53" t="s">
        <v>269</v>
      </c>
    </row>
    <row r="9" spans="2:4" ht="22.5">
      <c r="B9" s="53" t="s">
        <v>504</v>
      </c>
    </row>
    <row r="10" spans="2:4" ht="56.25">
      <c r="B10" s="53" t="s">
        <v>768</v>
      </c>
    </row>
    <row r="11" spans="2:4" ht="12.75">
      <c r="B11" s="221"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3" t="s">
        <v>372</v>
      </c>
    </row>
    <row r="26" spans="1:2">
      <c r="B26" s="51" t="s">
        <v>333</v>
      </c>
    </row>
    <row r="27" spans="1:2" ht="22.5">
      <c r="B27" s="222" t="s">
        <v>476</v>
      </c>
    </row>
    <row r="28" spans="1:2">
      <c r="B28" s="222" t="s">
        <v>475</v>
      </c>
    </row>
    <row r="29" spans="1:2">
      <c r="B29" s="310" t="s">
        <v>390</v>
      </c>
    </row>
    <row r="30" spans="1:2" ht="22.5">
      <c r="B30" s="222" t="s">
        <v>604</v>
      </c>
    </row>
    <row r="32" spans="1:2">
      <c r="A32" s="280"/>
      <c r="B32" s="281" t="s">
        <v>434</v>
      </c>
    </row>
    <row r="33" spans="1:2" ht="14.25">
      <c r="A33" s="282">
        <v>1</v>
      </c>
      <c r="B33" s="283" t="s">
        <v>435</v>
      </c>
    </row>
    <row r="34" spans="1:2" ht="14.25">
      <c r="A34" s="282">
        <v>2</v>
      </c>
      <c r="B34" s="283" t="s">
        <v>436</v>
      </c>
    </row>
    <row r="35" spans="1:2">
      <c r="B35" s="281" t="s">
        <v>437</v>
      </c>
    </row>
    <row r="36" spans="1:2">
      <c r="B36" s="283"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sheetPr codeName="List02">
    <tabColor rgb="FFCCCCFF"/>
  </sheetPr>
  <dimension ref="A1:X44"/>
  <sheetViews>
    <sheetView showGridLines="0" topLeftCell="C4" zoomScale="80" zoomScaleNormal="80" workbookViewId="0">
      <selection activeCell="D5" sqref="D5:J5"/>
    </sheetView>
  </sheetViews>
  <sheetFormatPr defaultRowHeight="11.25"/>
  <cols>
    <col min="1" max="2" width="3.7109375" style="209"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4" customWidth="1"/>
    <col min="21" max="21" width="5.7109375" style="534" customWidth="1"/>
    <col min="22" max="22" width="34.42578125" style="534" customWidth="1"/>
    <col min="23" max="23" width="30.7109375" style="102" customWidth="1"/>
    <col min="24" max="24" width="3.7109375" style="102" customWidth="1"/>
    <col min="25" max="16384" width="9.140625" style="102"/>
  </cols>
  <sheetData>
    <row r="1" spans="1:24" ht="11.25" hidden="1" customHeight="1">
      <c r="A1" s="215"/>
    </row>
    <row r="2" spans="1:24" ht="11.25" hidden="1" customHeight="1"/>
    <row r="3" spans="1:24" ht="11.25" hidden="1" customHeight="1"/>
    <row r="4" spans="1:24" ht="3" customHeight="1"/>
    <row r="5" spans="1:24" s="120" customFormat="1" ht="29.1" customHeight="1">
      <c r="A5" s="210"/>
      <c r="B5" s="210"/>
      <c r="D5" s="1156" t="s">
        <v>713</v>
      </c>
      <c r="E5" s="1157"/>
      <c r="F5" s="1157"/>
      <c r="G5" s="1157"/>
      <c r="H5" s="1157"/>
      <c r="I5" s="1157"/>
      <c r="J5" s="1158"/>
      <c r="K5" s="436"/>
      <c r="L5" s="176"/>
      <c r="M5" s="176"/>
      <c r="N5" s="176"/>
      <c r="O5" s="176"/>
      <c r="P5" s="176"/>
      <c r="Q5" s="176"/>
      <c r="R5" s="176"/>
      <c r="S5" s="568"/>
      <c r="T5" s="568"/>
      <c r="U5" s="568"/>
      <c r="V5" s="568"/>
      <c r="W5" s="176"/>
    </row>
    <row r="6" spans="1:24" s="469" customFormat="1" ht="3" customHeight="1">
      <c r="A6" s="311"/>
      <c r="B6" s="311"/>
      <c r="D6" s="1173"/>
      <c r="E6" s="1174"/>
      <c r="F6" s="1174"/>
      <c r="G6" s="1174"/>
      <c r="H6" s="1174"/>
      <c r="I6" s="1174"/>
      <c r="J6" s="1175"/>
      <c r="S6" s="646"/>
      <c r="T6" s="646"/>
      <c r="U6" s="646"/>
      <c r="V6" s="646"/>
    </row>
    <row r="7" spans="1:24" s="469" customFormat="1" ht="5.25" hidden="1" customHeight="1">
      <c r="A7" s="311"/>
      <c r="B7" s="311"/>
      <c r="E7" s="1176"/>
      <c r="F7" s="1176"/>
      <c r="G7" s="1172"/>
      <c r="H7" s="1172"/>
      <c r="I7" s="1172"/>
      <c r="J7" s="1172"/>
      <c r="S7" s="646"/>
      <c r="T7" s="646"/>
      <c r="U7" s="646"/>
      <c r="V7" s="646"/>
    </row>
    <row r="8" spans="1:24" s="469" customFormat="1" ht="5.25" hidden="1" customHeight="1">
      <c r="A8" s="311"/>
      <c r="B8" s="311"/>
      <c r="E8" s="1176"/>
      <c r="F8" s="1176"/>
      <c r="G8" s="1172"/>
      <c r="H8" s="1172"/>
      <c r="I8" s="1172"/>
      <c r="J8" s="1172"/>
      <c r="S8" s="646"/>
      <c r="T8" s="646"/>
      <c r="U8" s="646"/>
      <c r="V8" s="646"/>
    </row>
    <row r="9" spans="1:24" s="469" customFormat="1" ht="5.25" hidden="1" customHeight="1">
      <c r="A9" s="311"/>
      <c r="B9" s="311"/>
      <c r="E9" s="1176"/>
      <c r="F9" s="1176"/>
      <c r="G9" s="1172"/>
      <c r="H9" s="1172"/>
      <c r="I9" s="1172"/>
      <c r="J9" s="1172"/>
      <c r="S9" s="646"/>
      <c r="T9" s="646"/>
      <c r="U9" s="646"/>
      <c r="V9" s="646"/>
    </row>
    <row r="10" spans="1:24" s="646" customFormat="1" ht="5.25" hidden="1">
      <c r="A10" s="311"/>
      <c r="B10" s="311"/>
      <c r="E10" s="1177"/>
      <c r="F10" s="1177"/>
      <c r="G10" s="841"/>
      <c r="H10" s="465"/>
      <c r="I10" s="794"/>
      <c r="J10" s="794"/>
    </row>
    <row r="11" spans="1:24" s="159" customFormat="1" ht="18.75" hidden="1" customHeight="1">
      <c r="A11" s="311"/>
      <c r="B11" s="311"/>
      <c r="D11" s="152"/>
      <c r="E11" s="1178" t="s">
        <v>720</v>
      </c>
      <c r="F11" s="1178"/>
      <c r="G11" s="1125" t="s">
        <v>85</v>
      </c>
      <c r="H11" s="467"/>
      <c r="I11" s="166"/>
      <c r="J11" s="152"/>
      <c r="K11" s="153"/>
      <c r="L11" s="152"/>
      <c r="M11" s="152"/>
      <c r="N11" s="153"/>
      <c r="O11" s="153"/>
      <c r="P11" s="152"/>
      <c r="Q11" s="152"/>
      <c r="R11" s="153"/>
      <c r="S11" s="554"/>
      <c r="T11" s="553"/>
      <c r="U11" s="553"/>
      <c r="V11" s="554"/>
    </row>
    <row r="12" spans="1:24" s="469" customFormat="1" ht="18.75" hidden="1">
      <c r="A12" s="311"/>
      <c r="B12" s="311"/>
      <c r="E12" s="1178" t="s">
        <v>721</v>
      </c>
      <c r="F12" s="1178"/>
      <c r="G12" s="1125" t="s">
        <v>85</v>
      </c>
      <c r="H12" s="467"/>
      <c r="I12" s="465"/>
      <c r="J12" s="468"/>
      <c r="K12" s="464"/>
      <c r="L12" s="464"/>
      <c r="M12" s="464"/>
      <c r="N12" s="463"/>
      <c r="O12" s="464"/>
      <c r="P12" s="464"/>
      <c r="Q12" s="464"/>
      <c r="R12" s="463"/>
      <c r="S12" s="645"/>
      <c r="T12" s="645"/>
      <c r="U12" s="645"/>
      <c r="V12" s="644"/>
    </row>
    <row r="13" spans="1:24" s="469" customFormat="1" ht="5.25" hidden="1" customHeight="1">
      <c r="A13" s="311"/>
      <c r="B13" s="311"/>
      <c r="E13" s="1171"/>
      <c r="F13" s="1171"/>
      <c r="G13" s="466"/>
      <c r="H13" s="465"/>
      <c r="I13" s="464"/>
      <c r="J13" s="464"/>
      <c r="K13" s="464"/>
      <c r="L13" s="464"/>
      <c r="M13" s="464"/>
      <c r="N13" s="463"/>
      <c r="O13" s="464"/>
      <c r="P13" s="464"/>
      <c r="Q13" s="464"/>
      <c r="R13" s="463"/>
      <c r="S13" s="645"/>
      <c r="T13" s="645"/>
      <c r="U13" s="645"/>
      <c r="V13" s="644"/>
    </row>
    <row r="14" spans="1:24" s="469" customFormat="1" ht="5.25" hidden="1" customHeight="1">
      <c r="A14" s="311"/>
      <c r="B14" s="311"/>
      <c r="S14" s="646"/>
      <c r="T14" s="646"/>
      <c r="U14" s="646"/>
      <c r="V14" s="646"/>
    </row>
    <row r="15" spans="1:24" s="462" customFormat="1" ht="5.25" hidden="1" customHeight="1">
      <c r="A15" s="471"/>
      <c r="B15" s="471"/>
      <c r="S15" s="643"/>
      <c r="T15" s="643"/>
      <c r="U15" s="643"/>
      <c r="V15" s="643"/>
    </row>
    <row r="16" spans="1:24" s="120" customFormat="1" ht="3" customHeight="1">
      <c r="A16" s="210"/>
      <c r="B16" s="210"/>
      <c r="D16" s="312"/>
      <c r="E16" s="312"/>
      <c r="F16" s="312"/>
      <c r="G16" s="312"/>
      <c r="H16" s="312"/>
      <c r="I16" s="312"/>
      <c r="J16" s="312"/>
      <c r="K16" s="312"/>
      <c r="L16" s="312"/>
      <c r="M16" s="312"/>
      <c r="N16" s="312"/>
      <c r="O16" s="312"/>
      <c r="P16" s="312"/>
      <c r="Q16" s="312"/>
      <c r="R16" s="312"/>
      <c r="S16" s="312"/>
      <c r="T16" s="312"/>
      <c r="U16" s="312"/>
      <c r="V16" s="312"/>
      <c r="W16" s="312"/>
      <c r="X16" s="154"/>
    </row>
    <row r="17" spans="1:24" ht="27" customHeight="1">
      <c r="D17" s="1170" t="s">
        <v>92</v>
      </c>
      <c r="E17" s="1170" t="s">
        <v>297</v>
      </c>
      <c r="F17" s="1170" t="s">
        <v>80</v>
      </c>
      <c r="G17" s="1170" t="s">
        <v>439</v>
      </c>
      <c r="H17" s="1170" t="s">
        <v>92</v>
      </c>
      <c r="I17" s="1170"/>
      <c r="J17" s="1170" t="s">
        <v>20</v>
      </c>
      <c r="K17" s="1182" t="s">
        <v>479</v>
      </c>
      <c r="L17" s="1182"/>
      <c r="M17" s="1182"/>
      <c r="N17" s="1182"/>
      <c r="O17" s="1182" t="s">
        <v>711</v>
      </c>
      <c r="P17" s="1182"/>
      <c r="Q17" s="1182"/>
      <c r="R17" s="1182"/>
      <c r="S17" s="1182" t="s">
        <v>712</v>
      </c>
      <c r="T17" s="1182"/>
      <c r="U17" s="1182"/>
      <c r="V17" s="1182"/>
      <c r="W17" s="1170" t="s">
        <v>244</v>
      </c>
    </row>
    <row r="18" spans="1:24" ht="30.75" customHeight="1">
      <c r="D18" s="1170"/>
      <c r="E18" s="1170"/>
      <c r="F18" s="1170"/>
      <c r="G18" s="1170"/>
      <c r="H18" s="1170"/>
      <c r="I18" s="1170"/>
      <c r="J18" s="1170"/>
      <c r="K18" s="115" t="s">
        <v>300</v>
      </c>
      <c r="L18" s="1170" t="s">
        <v>92</v>
      </c>
      <c r="M18" s="1170"/>
      <c r="N18" s="115" t="s">
        <v>230</v>
      </c>
      <c r="O18" s="115" t="s">
        <v>300</v>
      </c>
      <c r="P18" s="1170" t="s">
        <v>92</v>
      </c>
      <c r="Q18" s="1170"/>
      <c r="R18" s="115" t="s">
        <v>230</v>
      </c>
      <c r="S18" s="541" t="s">
        <v>300</v>
      </c>
      <c r="T18" s="1170" t="s">
        <v>92</v>
      </c>
      <c r="U18" s="1170"/>
      <c r="V18" s="541" t="s">
        <v>400</v>
      </c>
      <c r="W18" s="1170"/>
    </row>
    <row r="19" spans="1:24" s="405" customFormat="1" ht="12" customHeight="1">
      <c r="A19" s="404"/>
      <c r="B19" s="404"/>
      <c r="D19" s="42" t="s">
        <v>93</v>
      </c>
      <c r="E19" s="42" t="s">
        <v>49</v>
      </c>
      <c r="F19" s="42" t="s">
        <v>50</v>
      </c>
      <c r="G19" s="42" t="s">
        <v>51</v>
      </c>
      <c r="H19" s="1179" t="s">
        <v>68</v>
      </c>
      <c r="I19" s="1179"/>
      <c r="J19" s="42" t="s">
        <v>69</v>
      </c>
      <c r="K19" s="42" t="s">
        <v>183</v>
      </c>
      <c r="L19" s="1179" t="s">
        <v>184</v>
      </c>
      <c r="M19" s="1179"/>
      <c r="N19" s="42" t="s">
        <v>208</v>
      </c>
      <c r="O19" s="42" t="s">
        <v>209</v>
      </c>
      <c r="P19" s="1179" t="s">
        <v>210</v>
      </c>
      <c r="Q19" s="1179"/>
      <c r="R19" s="42" t="s">
        <v>211</v>
      </c>
      <c r="S19" s="526" t="s">
        <v>210</v>
      </c>
      <c r="T19" s="1179" t="s">
        <v>211</v>
      </c>
      <c r="U19" s="1179"/>
      <c r="V19" s="526" t="s">
        <v>212</v>
      </c>
      <c r="W19" s="42" t="s">
        <v>213</v>
      </c>
    </row>
    <row r="20" spans="1:24" ht="14.25" hidden="1" customHeight="1">
      <c r="C20" s="309"/>
      <c r="D20" s="349">
        <v>0</v>
      </c>
      <c r="E20" s="400"/>
      <c r="F20" s="400"/>
      <c r="G20" s="121"/>
      <c r="H20" s="401"/>
      <c r="I20" s="401"/>
      <c r="J20" s="220"/>
      <c r="K20" s="121"/>
      <c r="L20" s="220"/>
      <c r="M20" s="220"/>
      <c r="N20" s="402"/>
      <c r="O20" s="121"/>
      <c r="P20" s="220"/>
      <c r="Q20" s="220"/>
      <c r="R20" s="403"/>
      <c r="S20" s="543"/>
      <c r="T20" s="593"/>
      <c r="U20" s="593"/>
      <c r="V20" s="630"/>
      <c r="W20" s="121"/>
      <c r="X20" s="175"/>
    </row>
    <row r="21" spans="1:24" s="1102" customFormat="1" ht="17.100000000000001" customHeight="1">
      <c r="A21" s="749">
        <v>13</v>
      </c>
      <c r="C21" s="309"/>
      <c r="D21" s="1183">
        <v>1</v>
      </c>
      <c r="E21" s="1189" t="s">
        <v>772</v>
      </c>
      <c r="F21" s="1193" t="s">
        <v>1881</v>
      </c>
      <c r="G21" s="1196" t="s">
        <v>85</v>
      </c>
      <c r="H21" s="1183"/>
      <c r="I21" s="1183">
        <v>1</v>
      </c>
      <c r="J21" s="1185" t="s">
        <v>1883</v>
      </c>
      <c r="K21" s="1198" t="s">
        <v>84</v>
      </c>
      <c r="L21" s="1199"/>
      <c r="M21" s="1199" t="s">
        <v>93</v>
      </c>
      <c r="N21" s="1200" t="s">
        <v>1880</v>
      </c>
      <c r="O21" s="1198" t="s">
        <v>85</v>
      </c>
      <c r="P21" s="1199"/>
      <c r="Q21" s="1199" t="s">
        <v>93</v>
      </c>
      <c r="R21" s="1201"/>
      <c r="S21" s="1198" t="s">
        <v>85</v>
      </c>
      <c r="T21" s="1088"/>
      <c r="U21" s="1088" t="s">
        <v>93</v>
      </c>
      <c r="V21" s="1126"/>
      <c r="W21" s="307"/>
    </row>
    <row r="22" spans="1:24" s="1102" customFormat="1" ht="17.100000000000001" customHeight="1">
      <c r="A22" s="749"/>
      <c r="C22" s="748"/>
      <c r="D22" s="1183"/>
      <c r="E22" s="1190"/>
      <c r="F22" s="1194"/>
      <c r="G22" s="1196"/>
      <c r="H22" s="1183"/>
      <c r="I22" s="1183"/>
      <c r="J22" s="1186"/>
      <c r="K22" s="1198"/>
      <c r="L22" s="1199"/>
      <c r="M22" s="1199"/>
      <c r="N22" s="1200"/>
      <c r="O22" s="1198"/>
      <c r="P22" s="1199"/>
      <c r="Q22" s="1199"/>
      <c r="R22" s="1201"/>
      <c r="S22" s="1198"/>
      <c r="T22" s="1090"/>
      <c r="U22" s="745"/>
      <c r="V22" s="746"/>
      <c r="W22" s="747"/>
    </row>
    <row r="23" spans="1:24" s="1102" customFormat="1" ht="17.100000000000001" customHeight="1">
      <c r="A23" s="749"/>
      <c r="C23" s="748"/>
      <c r="D23" s="1184"/>
      <c r="E23" s="1191"/>
      <c r="F23" s="1194"/>
      <c r="G23" s="1197"/>
      <c r="H23" s="1184"/>
      <c r="I23" s="1184"/>
      <c r="J23" s="1186"/>
      <c r="K23" s="1197"/>
      <c r="L23" s="1184"/>
      <c r="M23" s="1184"/>
      <c r="N23" s="1201"/>
      <c r="O23" s="1197"/>
      <c r="P23" s="1114"/>
      <c r="Q23" s="745"/>
      <c r="R23" s="746"/>
      <c r="S23" s="742"/>
      <c r="T23" s="742"/>
      <c r="U23" s="742"/>
      <c r="V23" s="742"/>
      <c r="W23" s="747"/>
    </row>
    <row r="24" spans="1:24" s="1102" customFormat="1" ht="15" customHeight="1">
      <c r="A24" s="749"/>
      <c r="C24" s="748"/>
      <c r="D24" s="1184"/>
      <c r="E24" s="1191"/>
      <c r="F24" s="1194"/>
      <c r="G24" s="1197"/>
      <c r="H24" s="1184"/>
      <c r="I24" s="1184"/>
      <c r="J24" s="1187"/>
      <c r="K24" s="1197"/>
      <c r="L24" s="745"/>
      <c r="M24" s="746"/>
      <c r="N24" s="746"/>
      <c r="O24" s="746"/>
      <c r="P24" s="746"/>
      <c r="Q24" s="746"/>
      <c r="R24" s="746"/>
      <c r="S24" s="742"/>
      <c r="T24" s="742"/>
      <c r="U24" s="742"/>
      <c r="V24" s="742"/>
      <c r="W24" s="747"/>
    </row>
    <row r="25" spans="1:24" s="1102" customFormat="1" ht="17.100000000000001" customHeight="1">
      <c r="A25" s="749" t="s">
        <v>1882</v>
      </c>
      <c r="C25" s="748"/>
      <c r="D25" s="1184"/>
      <c r="E25" s="1191"/>
      <c r="F25" s="1194"/>
      <c r="G25" s="1197"/>
      <c r="H25" s="1202"/>
      <c r="I25" s="1183">
        <v>2</v>
      </c>
      <c r="J25" s="1185" t="s">
        <v>1884</v>
      </c>
      <c r="K25" s="1198" t="s">
        <v>84</v>
      </c>
      <c r="L25" s="1199"/>
      <c r="M25" s="1199" t="s">
        <v>93</v>
      </c>
      <c r="N25" s="1200" t="s">
        <v>1880</v>
      </c>
      <c r="O25" s="1198" t="s">
        <v>85</v>
      </c>
      <c r="P25" s="1199"/>
      <c r="Q25" s="1199" t="s">
        <v>93</v>
      </c>
      <c r="R25" s="1201"/>
      <c r="S25" s="1198" t="s">
        <v>85</v>
      </c>
      <c r="T25" s="1088"/>
      <c r="U25" s="1088" t="s">
        <v>93</v>
      </c>
      <c r="V25" s="1126"/>
      <c r="W25" s="307"/>
    </row>
    <row r="26" spans="1:24" s="1102" customFormat="1" ht="17.100000000000001" customHeight="1">
      <c r="A26" s="749"/>
      <c r="C26" s="748"/>
      <c r="D26" s="1184"/>
      <c r="E26" s="1191"/>
      <c r="F26" s="1194"/>
      <c r="G26" s="1197"/>
      <c r="H26" s="1203"/>
      <c r="I26" s="1183"/>
      <c r="J26" s="1186"/>
      <c r="K26" s="1198"/>
      <c r="L26" s="1199"/>
      <c r="M26" s="1199"/>
      <c r="N26" s="1200"/>
      <c r="O26" s="1198"/>
      <c r="P26" s="1199"/>
      <c r="Q26" s="1199"/>
      <c r="R26" s="1201"/>
      <c r="S26" s="1198"/>
      <c r="T26" s="1090"/>
      <c r="U26" s="745"/>
      <c r="V26" s="746"/>
      <c r="W26" s="747"/>
    </row>
    <row r="27" spans="1:24" s="1102" customFormat="1" ht="17.100000000000001" customHeight="1">
      <c r="A27" s="749"/>
      <c r="C27" s="748"/>
      <c r="D27" s="1184"/>
      <c r="E27" s="1191"/>
      <c r="F27" s="1194"/>
      <c r="G27" s="1197"/>
      <c r="H27" s="1204"/>
      <c r="I27" s="1184"/>
      <c r="J27" s="1186"/>
      <c r="K27" s="1197"/>
      <c r="L27" s="1184"/>
      <c r="M27" s="1184"/>
      <c r="N27" s="1201"/>
      <c r="O27" s="1197"/>
      <c r="P27" s="1114"/>
      <c r="Q27" s="745"/>
      <c r="R27" s="746"/>
      <c r="S27" s="742"/>
      <c r="T27" s="742"/>
      <c r="U27" s="742"/>
      <c r="V27" s="742"/>
      <c r="W27" s="747"/>
    </row>
    <row r="28" spans="1:24" s="1102" customFormat="1" ht="15" customHeight="1">
      <c r="A28" s="749"/>
      <c r="C28" s="748"/>
      <c r="D28" s="1184"/>
      <c r="E28" s="1191"/>
      <c r="F28" s="1194"/>
      <c r="G28" s="1197"/>
      <c r="H28" s="1205"/>
      <c r="I28" s="1184"/>
      <c r="J28" s="1187"/>
      <c r="K28" s="1197"/>
      <c r="L28" s="745"/>
      <c r="M28" s="746"/>
      <c r="N28" s="746"/>
      <c r="O28" s="746"/>
      <c r="P28" s="746"/>
      <c r="Q28" s="746"/>
      <c r="R28" s="746"/>
      <c r="S28" s="742"/>
      <c r="T28" s="742"/>
      <c r="U28" s="742"/>
      <c r="V28" s="742"/>
      <c r="W28" s="747"/>
    </row>
    <row r="29" spans="1:24" s="1102" customFormat="1" ht="15" customHeight="1">
      <c r="A29" s="749"/>
      <c r="C29" s="748"/>
      <c r="D29" s="1184"/>
      <c r="E29" s="1192"/>
      <c r="F29" s="1195"/>
      <c r="G29" s="1197"/>
      <c r="H29" s="745"/>
      <c r="I29" s="746"/>
      <c r="J29" s="746"/>
      <c r="K29" s="746"/>
      <c r="L29" s="746"/>
      <c r="M29" s="746"/>
      <c r="N29" s="746"/>
      <c r="O29" s="746"/>
      <c r="P29" s="746"/>
      <c r="Q29" s="746"/>
      <c r="R29" s="746"/>
      <c r="S29" s="742"/>
      <c r="T29" s="742"/>
      <c r="U29" s="742"/>
      <c r="V29" s="742"/>
      <c r="W29" s="747"/>
    </row>
    <row r="30" spans="1:24" ht="17.100000000000001" customHeight="1">
      <c r="D30" s="117"/>
      <c r="E30" s="746"/>
      <c r="F30" s="118"/>
      <c r="G30" s="118"/>
      <c r="H30" s="118"/>
      <c r="I30" s="118"/>
      <c r="J30" s="118"/>
      <c r="K30" s="118"/>
      <c r="L30" s="118"/>
      <c r="M30" s="118"/>
      <c r="N30" s="118"/>
      <c r="O30" s="118"/>
      <c r="P30" s="118"/>
      <c r="Q30" s="118"/>
      <c r="R30" s="118"/>
      <c r="S30" s="542"/>
      <c r="T30" s="542"/>
      <c r="U30" s="542"/>
      <c r="V30" s="542"/>
      <c r="W30" s="119"/>
    </row>
    <row r="31" spans="1:24" ht="3" customHeight="1"/>
    <row r="32" spans="1:24" ht="11.25" hidden="1" customHeight="1"/>
    <row r="33" spans="5:23" ht="0.95" customHeight="1"/>
    <row r="34" spans="5:23" ht="23.25" customHeight="1"/>
    <row r="35" spans="5:23" ht="3" customHeight="1"/>
    <row r="36" spans="5:23" ht="17.100000000000001" customHeight="1">
      <c r="E36" s="1188" t="s">
        <v>737</v>
      </c>
      <c r="F36" s="1188"/>
      <c r="G36" s="1188"/>
      <c r="H36" s="1188"/>
      <c r="I36" s="1188"/>
      <c r="J36" s="1188"/>
      <c r="K36" s="1188"/>
      <c r="L36" s="1188"/>
      <c r="M36" s="1188"/>
      <c r="N36" s="1188"/>
      <c r="O36" s="1188"/>
      <c r="P36" s="1188"/>
      <c r="Q36" s="1188"/>
      <c r="R36" s="1188"/>
      <c r="S36" s="1188"/>
      <c r="T36" s="1188"/>
      <c r="U36" s="1188"/>
      <c r="V36" s="1188"/>
      <c r="W36" s="1188"/>
    </row>
    <row r="37" spans="5:23" ht="36.950000000000003" customHeight="1">
      <c r="E37" s="1180" t="s">
        <v>739</v>
      </c>
      <c r="F37" s="1181"/>
      <c r="G37" s="1181"/>
      <c r="H37" s="1181"/>
      <c r="I37" s="1181"/>
      <c r="J37" s="1181"/>
      <c r="K37" s="1181"/>
      <c r="L37" s="1181"/>
      <c r="M37" s="1181"/>
      <c r="N37" s="1181"/>
      <c r="O37" s="1181"/>
      <c r="P37" s="1181"/>
      <c r="Q37" s="1181"/>
      <c r="R37" s="1181"/>
      <c r="S37" s="1181"/>
      <c r="T37" s="1181"/>
      <c r="U37" s="1181"/>
      <c r="V37" s="1181"/>
      <c r="W37" s="1181"/>
    </row>
    <row r="38" spans="5:23" ht="17.100000000000001" customHeight="1">
      <c r="E38" s="1180" t="s">
        <v>740</v>
      </c>
      <c r="F38" s="1181"/>
      <c r="G38" s="1181"/>
      <c r="H38" s="1181"/>
      <c r="I38" s="1181"/>
      <c r="J38" s="1181"/>
      <c r="K38" s="1181"/>
      <c r="L38" s="1181"/>
      <c r="M38" s="1181"/>
      <c r="N38" s="1181"/>
      <c r="O38" s="1181"/>
      <c r="P38" s="1181"/>
      <c r="Q38" s="1181"/>
      <c r="R38" s="1181"/>
      <c r="S38" s="1181"/>
      <c r="T38" s="1181"/>
      <c r="U38" s="1181"/>
      <c r="V38" s="1181"/>
      <c r="W38" s="1181"/>
    </row>
    <row r="39" spans="5:23" ht="27" customHeight="1">
      <c r="E39" s="1180" t="s">
        <v>741</v>
      </c>
      <c r="F39" s="1181"/>
      <c r="G39" s="1181"/>
      <c r="H39" s="1181"/>
      <c r="I39" s="1181"/>
      <c r="J39" s="1181"/>
      <c r="K39" s="1181"/>
      <c r="L39" s="1181"/>
      <c r="M39" s="1181"/>
      <c r="N39" s="1181"/>
      <c r="O39" s="1181"/>
      <c r="P39" s="1181"/>
      <c r="Q39" s="1181"/>
      <c r="R39" s="1181"/>
      <c r="S39" s="1181"/>
      <c r="T39" s="1181"/>
      <c r="U39" s="1181"/>
      <c r="V39" s="1181"/>
      <c r="W39" s="1181"/>
    </row>
    <row r="40" spans="5:23" ht="17.100000000000001" customHeight="1">
      <c r="E40" s="1180" t="s">
        <v>742</v>
      </c>
      <c r="F40" s="1181"/>
      <c r="G40" s="1181"/>
      <c r="H40" s="1181"/>
      <c r="I40" s="1181"/>
      <c r="J40" s="1181"/>
      <c r="K40" s="1181"/>
      <c r="L40" s="1181"/>
      <c r="M40" s="1181"/>
      <c r="N40" s="1181"/>
      <c r="O40" s="1181"/>
      <c r="P40" s="1181"/>
      <c r="Q40" s="1181"/>
      <c r="R40" s="1181"/>
      <c r="S40" s="1181"/>
      <c r="T40" s="1181"/>
      <c r="U40" s="1181"/>
      <c r="V40" s="1181"/>
      <c r="W40" s="1181"/>
    </row>
    <row r="41" spans="5:23" ht="15" customHeight="1">
      <c r="E41" s="793"/>
      <c r="F41" s="217"/>
      <c r="G41" s="217"/>
      <c r="H41" s="217"/>
      <c r="I41" s="217"/>
      <c r="J41" s="217"/>
      <c r="K41" s="217"/>
      <c r="L41" s="217"/>
      <c r="M41" s="217"/>
      <c r="N41" s="217"/>
      <c r="O41" s="217"/>
      <c r="P41" s="217"/>
      <c r="Q41" s="217"/>
      <c r="R41" s="217"/>
      <c r="S41" s="217"/>
      <c r="T41" s="217"/>
      <c r="U41" s="217"/>
      <c r="V41" s="217"/>
      <c r="W41" s="217"/>
    </row>
    <row r="42" spans="5:23" ht="15" customHeight="1">
      <c r="E42" s="1188" t="s">
        <v>738</v>
      </c>
      <c r="F42" s="1188"/>
      <c r="G42" s="1188"/>
      <c r="H42" s="1188"/>
      <c r="I42" s="1188"/>
      <c r="J42" s="1188"/>
      <c r="K42" s="1188"/>
      <c r="L42" s="1188"/>
      <c r="M42" s="1188"/>
      <c r="N42" s="1188"/>
      <c r="O42" s="1188"/>
      <c r="P42" s="1188"/>
      <c r="Q42" s="1188"/>
      <c r="R42" s="1188"/>
      <c r="S42" s="1188"/>
      <c r="T42" s="1188"/>
      <c r="U42" s="1188"/>
      <c r="V42" s="1188"/>
      <c r="W42" s="1188"/>
    </row>
    <row r="43" spans="5:23" ht="17.100000000000001" customHeight="1">
      <c r="E43" s="1180" t="s">
        <v>743</v>
      </c>
      <c r="F43" s="1181"/>
      <c r="G43" s="1181"/>
      <c r="H43" s="1181"/>
      <c r="I43" s="1181"/>
      <c r="J43" s="1181"/>
      <c r="K43" s="1181"/>
      <c r="L43" s="1181"/>
      <c r="M43" s="1181"/>
      <c r="N43" s="1181"/>
      <c r="O43" s="1181"/>
      <c r="P43" s="1181"/>
      <c r="Q43" s="1181"/>
      <c r="R43" s="1181"/>
      <c r="S43" s="1181"/>
      <c r="T43" s="1181"/>
      <c r="U43" s="1181"/>
      <c r="V43" s="1181"/>
      <c r="W43" s="1181"/>
    </row>
    <row r="44" spans="5:23" ht="17.100000000000001" customHeight="1">
      <c r="E44" s="1180" t="s">
        <v>744</v>
      </c>
      <c r="F44" s="1181"/>
      <c r="G44" s="1181"/>
      <c r="H44" s="1181"/>
      <c r="I44" s="1181"/>
      <c r="J44" s="1181"/>
      <c r="K44" s="1181"/>
      <c r="L44" s="1181"/>
      <c r="M44" s="1181"/>
      <c r="N44" s="1181"/>
      <c r="O44" s="1181"/>
      <c r="P44" s="1181"/>
      <c r="Q44" s="1181"/>
      <c r="R44" s="1181"/>
      <c r="S44" s="1181"/>
      <c r="T44" s="1181"/>
      <c r="U44" s="1181"/>
      <c r="V44" s="1181"/>
      <c r="W44" s="1181"/>
    </row>
  </sheetData>
  <sheetProtection password="FA9C" sheet="1" objects="1" scenarios="1" formatColumns="0" formatRows="0"/>
  <dataConsolidate/>
  <mergeCells count="65">
    <mergeCell ref="I25:I28"/>
    <mergeCell ref="J25:J28"/>
    <mergeCell ref="K25:K28"/>
    <mergeCell ref="L25:L27"/>
    <mergeCell ref="M25:M27"/>
    <mergeCell ref="N25:N27"/>
    <mergeCell ref="O25:O27"/>
    <mergeCell ref="P25:P26"/>
    <mergeCell ref="Q25:Q26"/>
    <mergeCell ref="R25:R26"/>
    <mergeCell ref="S25:S26"/>
    <mergeCell ref="P21:P22"/>
    <mergeCell ref="Q21:Q22"/>
    <mergeCell ref="R21:R22"/>
    <mergeCell ref="S21:S22"/>
    <mergeCell ref="K21:K24"/>
    <mergeCell ref="L21:L23"/>
    <mergeCell ref="M21:M23"/>
    <mergeCell ref="N21:N23"/>
    <mergeCell ref="O21:O23"/>
    <mergeCell ref="D21:D29"/>
    <mergeCell ref="E21:E29"/>
    <mergeCell ref="F21:F29"/>
    <mergeCell ref="G21:G29"/>
    <mergeCell ref="H21:H24"/>
    <mergeCell ref="H25:H28"/>
    <mergeCell ref="E42:W42"/>
    <mergeCell ref="E43:W43"/>
    <mergeCell ref="E44:W44"/>
    <mergeCell ref="E36:W36"/>
    <mergeCell ref="E37:W37"/>
    <mergeCell ref="E38:W38"/>
    <mergeCell ref="E39:W39"/>
    <mergeCell ref="G8:J8"/>
    <mergeCell ref="J17:J18"/>
    <mergeCell ref="H19:I19"/>
    <mergeCell ref="L19:M19"/>
    <mergeCell ref="E40:W40"/>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S21:S22 O21:O22 K21:K22 G21:G22 G25:G26 K25:K26 O25:O26 S25:S26"/>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N25:N27">
      <formula1>DESCRIPTION_TERRITORY</formula1>
    </dataValidation>
    <dataValidation allowBlank="1" showInputMessage="1" showErrorMessage="1" prompt="Выберите виды деятельности, выполнив двойной щелчок левой кнопки мыши по ячейке." sqref="F21 F25:F26"/>
    <dataValidation type="textLength" operator="lessThanOrEqual" allowBlank="1" showInputMessage="1" showErrorMessage="1" errorTitle="Ошибка" error="Допускается ввод не более 900 символов!" sqref="R21:R22 V21:W21 V25:W25 R25:R26 J21 J25">
      <formula1>900</formula1>
    </dataValidation>
    <dataValidation type="list" allowBlank="1" showInputMessage="1" showErrorMessage="1" errorTitle="Ошибка" error="Выберите значение из списка" prompt="Выберите значение из списка" sqref="E25:E26">
      <formula1>kind_group_rates_load_filter</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sheetPr codeName="modList06">
    <tabColor indexed="47"/>
  </sheetPr>
  <dimension ref="A1"/>
  <sheetViews>
    <sheetView showGridLines="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sheetPr codeName="modList07">
    <tabColor indexed="47"/>
  </sheetPr>
  <dimension ref="A1"/>
  <sheetViews>
    <sheetView showGridLines="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sheetPr codeName="modList11">
    <tabColor indexed="47"/>
  </sheetPr>
  <dimension ref="A1"/>
  <sheetViews>
    <sheetView showGridLines="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sheetPr codeName="modfrmDateChoose">
    <tabColor indexed="47"/>
  </sheetPr>
  <dimension ref="A1"/>
  <sheetViews>
    <sheetView showGridLines="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sheetPr codeName="modComm">
    <tabColor indexed="47"/>
  </sheetPr>
  <dimension ref="A1"/>
  <sheetViews>
    <sheetView showGridLines="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sheetPr codeName="modThisWorkbook">
    <tabColor indexed="47"/>
  </sheetPr>
  <dimension ref="A1"/>
  <sheetViews>
    <sheetView showGridLines="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sheetPr codeName="modfrmReestrMR">
    <tabColor indexed="47"/>
  </sheetPr>
  <dimension ref="A1"/>
  <sheetViews>
    <sheetView showGridLines="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sheetPr codeName="modfrmCheckUpdates">
    <tabColor indexed="47"/>
  </sheetPr>
  <dimension ref="A1"/>
  <sheetViews>
    <sheetView showGridLines="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sheetPr codeName="List05_1">
    <tabColor indexed="22"/>
  </sheetPr>
  <dimension ref="A1:N19"/>
  <sheetViews>
    <sheetView showGridLines="0" topLeftCell="E1"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14" width="10.5703125" style="586"/>
    <col min="15" max="16384" width="10.5703125" style="524"/>
  </cols>
  <sheetData>
    <row r="1" spans="1:14" ht="3" customHeight="1">
      <c r="A1" s="592" t="s">
        <v>93</v>
      </c>
    </row>
    <row r="2" spans="1:14" ht="22.5">
      <c r="F2" s="1207" t="s">
        <v>491</v>
      </c>
      <c r="G2" s="1208"/>
      <c r="H2" s="1209"/>
      <c r="I2" s="641"/>
    </row>
    <row r="3" spans="1:14" ht="3" customHeight="1"/>
    <row r="4" spans="1:14" s="571" customFormat="1" ht="11.25">
      <c r="A4" s="591"/>
      <c r="B4" s="591"/>
      <c r="C4" s="591"/>
      <c r="D4" s="591"/>
      <c r="F4" s="1161" t="s">
        <v>454</v>
      </c>
      <c r="G4" s="1161"/>
      <c r="H4" s="1161"/>
      <c r="I4" s="1210" t="s">
        <v>455</v>
      </c>
      <c r="J4" s="591"/>
      <c r="K4" s="591"/>
      <c r="L4" s="591"/>
      <c r="M4" s="591"/>
      <c r="N4" s="591"/>
    </row>
    <row r="5" spans="1:14" s="571" customFormat="1" ht="11.25" customHeight="1">
      <c r="A5" s="591"/>
      <c r="B5" s="591"/>
      <c r="C5" s="591"/>
      <c r="D5" s="591"/>
      <c r="F5" s="607" t="s">
        <v>92</v>
      </c>
      <c r="G5" s="619" t="s">
        <v>457</v>
      </c>
      <c r="H5" s="606" t="s">
        <v>442</v>
      </c>
      <c r="I5" s="1210"/>
      <c r="J5" s="591"/>
      <c r="K5" s="591"/>
      <c r="L5" s="591"/>
      <c r="M5" s="591"/>
      <c r="N5" s="591"/>
    </row>
    <row r="6" spans="1:14" s="571" customFormat="1" ht="12" customHeight="1">
      <c r="A6" s="591"/>
      <c r="B6" s="591"/>
      <c r="C6" s="591"/>
      <c r="D6" s="591"/>
      <c r="F6" s="608" t="s">
        <v>93</v>
      </c>
      <c r="G6" s="610">
        <v>2</v>
      </c>
      <c r="H6" s="611">
        <v>3</v>
      </c>
      <c r="I6" s="609">
        <v>4</v>
      </c>
      <c r="J6" s="591">
        <v>4</v>
      </c>
      <c r="K6" s="591"/>
      <c r="L6" s="591"/>
      <c r="M6" s="591"/>
      <c r="N6" s="591"/>
    </row>
    <row r="7" spans="1:14" s="571" customFormat="1" ht="18.75">
      <c r="A7" s="591"/>
      <c r="B7" s="591"/>
      <c r="C7" s="591"/>
      <c r="D7" s="591"/>
      <c r="F7" s="617">
        <v>1</v>
      </c>
      <c r="G7" s="633" t="s">
        <v>492</v>
      </c>
      <c r="H7" s="605" t="str">
        <f>IF(dateCh="","",dateCh)</f>
        <v>20.12.2021</v>
      </c>
      <c r="I7" s="582" t="s">
        <v>493</v>
      </c>
      <c r="J7" s="616"/>
      <c r="K7" s="591"/>
      <c r="L7" s="591"/>
      <c r="M7" s="591"/>
      <c r="N7" s="591"/>
    </row>
    <row r="8" spans="1:14" s="571" customFormat="1" ht="45">
      <c r="A8" s="1211">
        <v>1</v>
      </c>
      <c r="B8" s="591"/>
      <c r="C8" s="591"/>
      <c r="D8" s="591"/>
      <c r="F8" s="617" t="str">
        <f>"2." &amp;mergeValue(A8)</f>
        <v>2.1</v>
      </c>
      <c r="G8" s="633" t="s">
        <v>494</v>
      </c>
      <c r="H8" s="605"/>
      <c r="I8" s="582" t="s">
        <v>591</v>
      </c>
      <c r="J8" s="616"/>
      <c r="K8" s="591"/>
      <c r="L8" s="591"/>
      <c r="M8" s="591"/>
      <c r="N8" s="591"/>
    </row>
    <row r="9" spans="1:14" s="571" customFormat="1" ht="22.5">
      <c r="A9" s="1211"/>
      <c r="B9" s="591"/>
      <c r="C9" s="591"/>
      <c r="D9" s="591"/>
      <c r="F9" s="617" t="str">
        <f>"3." &amp;mergeValue(A9)</f>
        <v>3.1</v>
      </c>
      <c r="G9" s="633" t="s">
        <v>495</v>
      </c>
      <c r="H9" s="605"/>
      <c r="I9" s="582" t="s">
        <v>589</v>
      </c>
      <c r="J9" s="616"/>
      <c r="K9" s="591"/>
      <c r="L9" s="591"/>
      <c r="M9" s="591"/>
      <c r="N9" s="591"/>
    </row>
    <row r="10" spans="1:14" s="571" customFormat="1" ht="22.5">
      <c r="A10" s="1211"/>
      <c r="B10" s="591"/>
      <c r="C10" s="591"/>
      <c r="D10" s="591"/>
      <c r="F10" s="617" t="str">
        <f>"4."&amp;mergeValue(A10)</f>
        <v>4.1</v>
      </c>
      <c r="G10" s="633" t="s">
        <v>496</v>
      </c>
      <c r="H10" s="606" t="s">
        <v>458</v>
      </c>
      <c r="I10" s="582"/>
      <c r="J10" s="616"/>
      <c r="K10" s="591"/>
      <c r="L10" s="591"/>
      <c r="M10" s="591"/>
      <c r="N10" s="591"/>
    </row>
    <row r="11" spans="1:14" s="571" customFormat="1" ht="18.75">
      <c r="A11" s="1211"/>
      <c r="B11" s="1211">
        <v>1</v>
      </c>
      <c r="C11" s="624"/>
      <c r="D11" s="624"/>
      <c r="F11" s="617" t="str">
        <f>"4."&amp;mergeValue(A11) &amp;"."&amp;mergeValue(B11)</f>
        <v>4.1.1</v>
      </c>
      <c r="G11" s="612" t="s">
        <v>593</v>
      </c>
      <c r="H11" s="605" t="str">
        <f>IF(region_name="","",region_name)</f>
        <v>Ленинградская область</v>
      </c>
      <c r="I11" s="582" t="s">
        <v>499</v>
      </c>
      <c r="J11" s="616"/>
      <c r="K11" s="591"/>
      <c r="L11" s="591"/>
      <c r="M11" s="591"/>
      <c r="N11" s="591"/>
    </row>
    <row r="12" spans="1:14" s="571" customFormat="1" ht="22.5">
      <c r="A12" s="1211"/>
      <c r="B12" s="1211"/>
      <c r="C12" s="1211">
        <v>1</v>
      </c>
      <c r="D12" s="624"/>
      <c r="F12" s="617" t="str">
        <f>"4."&amp;mergeValue(A12) &amp;"."&amp;mergeValue(B12)&amp;"."&amp;mergeValue(C12)</f>
        <v>4.1.1.1</v>
      </c>
      <c r="G12" s="623" t="s">
        <v>497</v>
      </c>
      <c r="H12" s="605"/>
      <c r="I12" s="582" t="s">
        <v>500</v>
      </c>
      <c r="J12" s="616"/>
      <c r="K12" s="591"/>
      <c r="L12" s="591"/>
      <c r="M12" s="591"/>
      <c r="N12" s="591"/>
    </row>
    <row r="13" spans="1:14" s="571" customFormat="1" ht="39" customHeight="1">
      <c r="A13" s="1211"/>
      <c r="B13" s="1211"/>
      <c r="C13" s="1211"/>
      <c r="D13" s="624">
        <v>1</v>
      </c>
      <c r="F13" s="617" t="str">
        <f>"4."&amp;mergeValue(A13) &amp;"."&amp;mergeValue(B13)&amp;"."&amp;mergeValue(C13)&amp;"."&amp;mergeValue(D13)</f>
        <v>4.1.1.1.1</v>
      </c>
      <c r="G13" s="634" t="s">
        <v>498</v>
      </c>
      <c r="H13" s="605"/>
      <c r="I13" s="1212" t="s">
        <v>592</v>
      </c>
      <c r="J13" s="616"/>
      <c r="K13" s="591"/>
      <c r="L13" s="591"/>
      <c r="M13" s="591"/>
      <c r="N13" s="591"/>
    </row>
    <row r="14" spans="1:14" s="571" customFormat="1" ht="18.75">
      <c r="A14" s="1211"/>
      <c r="B14" s="1211"/>
      <c r="C14" s="1211"/>
      <c r="D14" s="624"/>
      <c r="F14" s="620"/>
      <c r="G14" s="551" t="s">
        <v>4</v>
      </c>
      <c r="H14" s="625"/>
      <c r="I14" s="1212"/>
      <c r="J14" s="616"/>
      <c r="K14" s="591"/>
      <c r="L14" s="591"/>
      <c r="M14" s="591"/>
      <c r="N14" s="591"/>
    </row>
    <row r="15" spans="1:14" s="571" customFormat="1" ht="18.75">
      <c r="A15" s="1211"/>
      <c r="B15" s="1211"/>
      <c r="C15" s="624"/>
      <c r="D15" s="624"/>
      <c r="F15" s="635"/>
      <c r="G15" s="578" t="s">
        <v>403</v>
      </c>
      <c r="H15" s="636"/>
      <c r="I15" s="637"/>
      <c r="J15" s="616"/>
      <c r="K15" s="591"/>
      <c r="L15" s="591"/>
      <c r="M15" s="591"/>
      <c r="N15" s="591"/>
    </row>
    <row r="16" spans="1:14" s="571" customFormat="1" ht="18.75">
      <c r="A16" s="1211"/>
      <c r="B16" s="591"/>
      <c r="C16" s="591"/>
      <c r="D16" s="591"/>
      <c r="F16" s="620"/>
      <c r="G16" s="559" t="s">
        <v>506</v>
      </c>
      <c r="H16" s="621"/>
      <c r="I16" s="622"/>
      <c r="J16" s="616"/>
      <c r="K16" s="591"/>
      <c r="L16" s="591"/>
      <c r="M16" s="591"/>
      <c r="N16" s="591"/>
    </row>
    <row r="17" spans="1:14" s="571" customFormat="1" ht="18.75">
      <c r="A17" s="591"/>
      <c r="B17" s="591"/>
      <c r="C17" s="591"/>
      <c r="D17" s="591"/>
      <c r="F17" s="620"/>
      <c r="G17" s="566" t="s">
        <v>505</v>
      </c>
      <c r="H17" s="621"/>
      <c r="I17" s="622"/>
      <c r="J17" s="616"/>
      <c r="K17" s="591"/>
      <c r="L17" s="591"/>
      <c r="M17" s="591"/>
      <c r="N17" s="591"/>
    </row>
    <row r="18" spans="1:14" s="614" customFormat="1" ht="3" customHeight="1">
      <c r="A18" s="615"/>
      <c r="B18" s="615"/>
      <c r="C18" s="615"/>
      <c r="D18" s="615"/>
      <c r="F18" s="626"/>
      <c r="G18" s="627"/>
      <c r="H18" s="628"/>
      <c r="I18" s="629"/>
      <c r="J18" s="615"/>
      <c r="K18" s="615"/>
      <c r="L18" s="615"/>
      <c r="M18" s="615"/>
      <c r="N18" s="615"/>
    </row>
    <row r="19" spans="1:14" s="614" customFormat="1" ht="15" customHeight="1">
      <c r="A19" s="615"/>
      <c r="B19" s="615"/>
      <c r="C19" s="615"/>
      <c r="D19" s="615"/>
      <c r="F19" s="613"/>
      <c r="G19" s="1206" t="s">
        <v>594</v>
      </c>
      <c r="H19" s="1206"/>
      <c r="I19" s="595"/>
      <c r="J19" s="615"/>
      <c r="K19" s="615"/>
      <c r="L19" s="615"/>
      <c r="M19" s="615"/>
      <c r="N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sheetPr codeName="List06_1">
    <tabColor rgb="FFEAEBEE"/>
    <pageSetUpPr fitToPage="1"/>
  </sheetPr>
  <dimension ref="A1:AB34"/>
  <sheetViews>
    <sheetView showGridLines="0" topLeftCell="I4"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28" width="10.5703125" style="586"/>
    <col min="29" max="16384" width="10.5703125" style="524"/>
  </cols>
  <sheetData>
    <row r="1" spans="1:28" hidden="1">
      <c r="Q1" s="584"/>
      <c r="R1" s="584"/>
    </row>
    <row r="2" spans="1:28" hidden="1">
      <c r="U2" s="584"/>
    </row>
    <row r="3" spans="1:28" hidden="1"/>
    <row r="4" spans="1:28" ht="3" customHeight="1">
      <c r="J4" s="530"/>
      <c r="K4" s="530"/>
      <c r="L4" s="525"/>
      <c r="M4" s="525"/>
      <c r="N4" s="525"/>
      <c r="O4" s="533"/>
      <c r="P4" s="533"/>
      <c r="Q4" s="533"/>
      <c r="R4" s="533"/>
      <c r="S4" s="533"/>
      <c r="T4" s="533"/>
      <c r="U4" s="533"/>
    </row>
    <row r="5" spans="1:28" ht="22.5" customHeight="1">
      <c r="J5" s="530"/>
      <c r="K5" s="530"/>
      <c r="L5" s="1227" t="s">
        <v>632</v>
      </c>
      <c r="M5" s="1227"/>
      <c r="N5" s="1227"/>
      <c r="O5" s="1227"/>
      <c r="P5" s="1227"/>
      <c r="Q5" s="1227"/>
      <c r="R5" s="1227"/>
      <c r="S5" s="1227"/>
      <c r="T5" s="1227"/>
      <c r="U5" s="665"/>
    </row>
    <row r="6" spans="1:28" ht="3" customHeight="1">
      <c r="J6" s="530"/>
      <c r="K6" s="530"/>
      <c r="L6" s="525"/>
      <c r="M6" s="525"/>
      <c r="N6" s="525"/>
      <c r="O6" s="529"/>
      <c r="P6" s="529"/>
      <c r="Q6" s="529"/>
      <c r="R6" s="529"/>
      <c r="S6" s="529"/>
      <c r="T6" s="529"/>
      <c r="U6" s="529"/>
      <c r="V6" s="533"/>
    </row>
    <row r="7" spans="1:28" s="571" customFormat="1" ht="22.5">
      <c r="A7" s="591"/>
      <c r="B7" s="591"/>
      <c r="C7" s="591"/>
      <c r="D7" s="591"/>
      <c r="E7" s="591"/>
      <c r="F7" s="591"/>
      <c r="G7" s="591"/>
      <c r="H7" s="591"/>
      <c r="L7" s="500"/>
      <c r="M7" s="618" t="s">
        <v>502</v>
      </c>
      <c r="N7" s="667"/>
      <c r="O7" s="1233" t="str">
        <f>IF(NameOrPr_ch="",IF(NameOrPr="","",NameOrPr),NameOrPr_ch)</f>
        <v>Комитет по тарифам и ценовой политике ЛО</v>
      </c>
      <c r="P7" s="1233"/>
      <c r="Q7" s="1233"/>
      <c r="R7" s="1233"/>
      <c r="S7" s="1233"/>
      <c r="T7" s="1233"/>
      <c r="U7" s="583"/>
      <c r="V7" s="583"/>
      <c r="W7" s="520"/>
      <c r="X7" s="591"/>
      <c r="Y7" s="591"/>
      <c r="Z7" s="591"/>
      <c r="AA7" s="591"/>
      <c r="AB7" s="591"/>
    </row>
    <row r="8" spans="1:28" s="571" customFormat="1" ht="18.75">
      <c r="A8" s="591"/>
      <c r="B8" s="591"/>
      <c r="C8" s="591"/>
      <c r="D8" s="591"/>
      <c r="E8" s="591"/>
      <c r="F8" s="591"/>
      <c r="G8" s="591"/>
      <c r="H8" s="591"/>
      <c r="L8" s="500"/>
      <c r="M8" s="618" t="s">
        <v>597</v>
      </c>
      <c r="N8" s="667"/>
      <c r="O8" s="1233" t="str">
        <f>IF(datePr_ch="",IF(datePr="","",datePr),datePr_ch)</f>
        <v>08.12.2021</v>
      </c>
      <c r="P8" s="1233"/>
      <c r="Q8" s="1233"/>
      <c r="R8" s="1233"/>
      <c r="S8" s="1233"/>
      <c r="T8" s="1233"/>
      <c r="U8" s="583"/>
      <c r="V8" s="583"/>
      <c r="W8" s="520"/>
      <c r="X8" s="591"/>
      <c r="Y8" s="591"/>
      <c r="Z8" s="591"/>
      <c r="AA8" s="591"/>
      <c r="AB8" s="591"/>
    </row>
    <row r="9" spans="1:28" s="571" customFormat="1" ht="18.75">
      <c r="A9" s="591"/>
      <c r="B9" s="591"/>
      <c r="C9" s="591"/>
      <c r="D9" s="591"/>
      <c r="E9" s="591"/>
      <c r="F9" s="591"/>
      <c r="G9" s="591"/>
      <c r="H9" s="591"/>
      <c r="L9" s="553"/>
      <c r="M9" s="618" t="s">
        <v>596</v>
      </c>
      <c r="N9" s="667"/>
      <c r="O9" s="1233" t="str">
        <f>IF(numberPr_ch="",IF(numberPr="","",numberPr),numberPr_ch)</f>
        <v>№318-п от 08.12.2021 г.; №555-п от 20.12.2021 г.</v>
      </c>
      <c r="P9" s="1233"/>
      <c r="Q9" s="1233"/>
      <c r="R9" s="1233"/>
      <c r="S9" s="1233"/>
      <c r="T9" s="1233"/>
      <c r="U9" s="583"/>
      <c r="V9" s="583"/>
      <c r="W9" s="520"/>
      <c r="X9" s="591"/>
      <c r="Y9" s="591"/>
      <c r="Z9" s="591"/>
      <c r="AA9" s="591"/>
      <c r="AB9" s="591"/>
    </row>
    <row r="10" spans="1:28" s="571" customFormat="1" ht="18.75">
      <c r="A10" s="591"/>
      <c r="B10" s="591"/>
      <c r="C10" s="591"/>
      <c r="D10" s="591"/>
      <c r="E10" s="591"/>
      <c r="F10" s="591"/>
      <c r="G10" s="591"/>
      <c r="H10" s="591"/>
      <c r="L10" s="553"/>
      <c r="M10" s="618" t="s">
        <v>501</v>
      </c>
      <c r="N10" s="667"/>
      <c r="O10" s="1233" t="str">
        <f>IF(IstPub_ch="",IF(IstPub="","",IstPub),IstPub_ch)</f>
        <v>http://bptr.lenreg.ru</v>
      </c>
      <c r="P10" s="1233"/>
      <c r="Q10" s="1233"/>
      <c r="R10" s="1233"/>
      <c r="S10" s="1233"/>
      <c r="T10" s="1233"/>
      <c r="U10" s="583"/>
      <c r="V10" s="583"/>
      <c r="W10" s="520"/>
      <c r="X10" s="591"/>
      <c r="Y10" s="591"/>
      <c r="Z10" s="591"/>
      <c r="AA10" s="591"/>
      <c r="AB10" s="591"/>
    </row>
    <row r="11" spans="1:28" s="571" customFormat="1" ht="11.25" hidden="1">
      <c r="A11" s="591"/>
      <c r="B11" s="591"/>
      <c r="C11" s="591"/>
      <c r="D11" s="591"/>
      <c r="E11" s="591"/>
      <c r="F11" s="591"/>
      <c r="G11" s="591"/>
      <c r="H11" s="591"/>
      <c r="L11" s="1228"/>
      <c r="M11" s="1228"/>
      <c r="N11" s="567"/>
      <c r="O11" s="583"/>
      <c r="P11" s="583"/>
      <c r="Q11" s="583"/>
      <c r="R11" s="583"/>
      <c r="S11" s="583"/>
      <c r="T11" s="583"/>
      <c r="U11" s="589" t="s">
        <v>373</v>
      </c>
      <c r="X11" s="591"/>
      <c r="Y11" s="591"/>
      <c r="Z11" s="591"/>
      <c r="AA11" s="591"/>
      <c r="AB11" s="591"/>
    </row>
    <row r="12" spans="1:28">
      <c r="J12" s="530"/>
      <c r="K12" s="530"/>
      <c r="L12" s="525"/>
      <c r="M12" s="525"/>
      <c r="N12" s="503"/>
      <c r="O12" s="1234"/>
      <c r="P12" s="1234"/>
      <c r="Q12" s="1234"/>
      <c r="R12" s="1234"/>
      <c r="S12" s="1234"/>
      <c r="T12" s="1234"/>
      <c r="U12" s="1234"/>
    </row>
    <row r="13" spans="1:28">
      <c r="J13" s="530"/>
      <c r="K13" s="530"/>
      <c r="L13" s="1161" t="s">
        <v>454</v>
      </c>
      <c r="M13" s="1161"/>
      <c r="N13" s="1161"/>
      <c r="O13" s="1161"/>
      <c r="P13" s="1161"/>
      <c r="Q13" s="1161"/>
      <c r="R13" s="1161"/>
      <c r="S13" s="1161"/>
      <c r="T13" s="1161"/>
      <c r="U13" s="1161"/>
      <c r="V13" s="1161"/>
      <c r="W13" s="1161" t="s">
        <v>455</v>
      </c>
    </row>
    <row r="14" spans="1:28" ht="14.25" customHeight="1">
      <c r="J14" s="530"/>
      <c r="K14" s="530"/>
      <c r="L14" s="1240" t="s">
        <v>92</v>
      </c>
      <c r="M14" s="1240" t="s">
        <v>640</v>
      </c>
      <c r="N14" s="662"/>
      <c r="O14" s="1241" t="s">
        <v>642</v>
      </c>
      <c r="P14" s="1242"/>
      <c r="Q14" s="1242"/>
      <c r="R14" s="1242"/>
      <c r="S14" s="1242"/>
      <c r="T14" s="1243"/>
      <c r="U14" s="1224" t="s">
        <v>341</v>
      </c>
      <c r="V14" s="1237" t="s">
        <v>275</v>
      </c>
      <c r="W14" s="1161"/>
    </row>
    <row r="15" spans="1:28" ht="14.25" customHeight="1">
      <c r="J15" s="530"/>
      <c r="K15" s="530"/>
      <c r="L15" s="1240"/>
      <c r="M15" s="1240"/>
      <c r="N15" s="663"/>
      <c r="O15" s="1246" t="s">
        <v>606</v>
      </c>
      <c r="P15" s="1244" t="s">
        <v>271</v>
      </c>
      <c r="Q15" s="1245"/>
      <c r="R15" s="1221" t="s">
        <v>655</v>
      </c>
      <c r="S15" s="1222"/>
      <c r="T15" s="1223"/>
      <c r="U15" s="1225"/>
      <c r="V15" s="1238"/>
      <c r="W15" s="1161"/>
    </row>
    <row r="16" spans="1:28" ht="33.75" customHeight="1">
      <c r="J16" s="530"/>
      <c r="K16" s="530"/>
      <c r="L16" s="1240"/>
      <c r="M16" s="1240"/>
      <c r="N16" s="664"/>
      <c r="O16" s="1247"/>
      <c r="P16" s="536" t="s">
        <v>607</v>
      </c>
      <c r="Q16" s="536" t="s">
        <v>6</v>
      </c>
      <c r="R16" s="537" t="s">
        <v>274</v>
      </c>
      <c r="S16" s="1235" t="s">
        <v>273</v>
      </c>
      <c r="T16" s="1236"/>
      <c r="U16" s="1226"/>
      <c r="V16" s="1239"/>
      <c r="W16" s="1161"/>
    </row>
    <row r="17" spans="1:28">
      <c r="J17" s="530"/>
      <c r="K17" s="570">
        <v>1</v>
      </c>
      <c r="L17" s="648" t="s">
        <v>93</v>
      </c>
      <c r="M17" s="648" t="s">
        <v>49</v>
      </c>
      <c r="N17" s="650" t="str">
        <f ca="1">OFFSET(N17,0,-1)</f>
        <v>2</v>
      </c>
      <c r="O17" s="649">
        <f ca="1">OFFSET(O17,0,-1)+1</f>
        <v>3</v>
      </c>
      <c r="P17" s="649">
        <f ca="1">OFFSET(P17,0,-1)+1</f>
        <v>4</v>
      </c>
      <c r="Q17" s="649">
        <f ca="1">OFFSET(Q17,0,-1)+1</f>
        <v>5</v>
      </c>
      <c r="R17" s="649">
        <f ca="1">OFFSET(R17,0,-1)+1</f>
        <v>6</v>
      </c>
      <c r="S17" s="1229">
        <f ca="1">OFFSET(S17,0,-1)+1</f>
        <v>7</v>
      </c>
      <c r="T17" s="1229"/>
      <c r="U17" s="649">
        <f ca="1">OFFSET(U17,0,-2)+1</f>
        <v>8</v>
      </c>
      <c r="V17" s="650">
        <f ca="1">OFFSET(V17,0,-1)</f>
        <v>8</v>
      </c>
      <c r="W17" s="649">
        <f ca="1">OFFSET(W17,0,-1)+1</f>
        <v>9</v>
      </c>
    </row>
    <row r="18" spans="1:28" ht="22.5">
      <c r="A18" s="1213">
        <v>1</v>
      </c>
      <c r="B18" s="848"/>
      <c r="C18" s="848"/>
      <c r="D18" s="848"/>
      <c r="E18" s="849"/>
      <c r="F18" s="850"/>
      <c r="G18" s="850"/>
      <c r="H18" s="850"/>
      <c r="I18" s="851"/>
      <c r="J18" s="846"/>
      <c r="K18" s="853"/>
      <c r="L18" s="594">
        <f>mergeValue(A18)</f>
        <v>1</v>
      </c>
      <c r="M18" s="642" t="s">
        <v>20</v>
      </c>
      <c r="N18" s="647"/>
      <c r="O18" s="1214"/>
      <c r="P18" s="1214"/>
      <c r="Q18" s="1214"/>
      <c r="R18" s="1214"/>
      <c r="S18" s="1214"/>
      <c r="T18" s="1214"/>
      <c r="U18" s="1214"/>
      <c r="V18" s="1214"/>
      <c r="W18" s="631" t="s">
        <v>476</v>
      </c>
      <c r="Y18" s="590"/>
      <c r="Z18" s="590" t="str">
        <f t="shared" ref="Z18:Z31" si="0">IF(M18="","",M18 )</f>
        <v>Наименование тарифа</v>
      </c>
      <c r="AA18" s="590"/>
      <c r="AB18" s="590"/>
    </row>
    <row r="19" spans="1:28" ht="22.5">
      <c r="A19" s="1213"/>
      <c r="B19" s="1213">
        <v>1</v>
      </c>
      <c r="C19" s="848"/>
      <c r="D19" s="848"/>
      <c r="E19" s="850"/>
      <c r="F19" s="850"/>
      <c r="G19" s="850"/>
      <c r="H19" s="850"/>
      <c r="I19" s="845"/>
      <c r="J19" s="844"/>
      <c r="K19" s="847"/>
      <c r="L19" s="594" t="str">
        <f>mergeValue(A19) &amp;"."&amp; mergeValue(B19)</f>
        <v>1.1</v>
      </c>
      <c r="M19" s="547" t="s">
        <v>16</v>
      </c>
      <c r="N19" s="647"/>
      <c r="O19" s="1214"/>
      <c r="P19" s="1214"/>
      <c r="Q19" s="1214"/>
      <c r="R19" s="1214"/>
      <c r="S19" s="1214"/>
      <c r="T19" s="1214"/>
      <c r="U19" s="1214"/>
      <c r="V19" s="1214"/>
      <c r="W19" s="631" t="s">
        <v>477</v>
      </c>
      <c r="Y19" s="590"/>
      <c r="Z19" s="590" t="str">
        <f t="shared" si="0"/>
        <v>Территория действия тарифа</v>
      </c>
      <c r="AA19" s="590"/>
      <c r="AB19" s="590"/>
    </row>
    <row r="20" spans="1:28" ht="22.5">
      <c r="A20" s="1213"/>
      <c r="B20" s="1213"/>
      <c r="C20" s="1213">
        <v>1</v>
      </c>
      <c r="D20" s="848"/>
      <c r="E20" s="850"/>
      <c r="F20" s="850"/>
      <c r="G20" s="850"/>
      <c r="H20" s="850"/>
      <c r="I20" s="852"/>
      <c r="J20" s="844"/>
      <c r="K20" s="847"/>
      <c r="L20" s="594" t="str">
        <f>mergeValue(A20) &amp;"."&amp; mergeValue(B20)&amp;"."&amp; mergeValue(C20)</f>
        <v>1.1.1</v>
      </c>
      <c r="M20" s="548" t="s">
        <v>7</v>
      </c>
      <c r="N20" s="647"/>
      <c r="O20" s="1214"/>
      <c r="P20" s="1214"/>
      <c r="Q20" s="1214"/>
      <c r="R20" s="1214"/>
      <c r="S20" s="1214"/>
      <c r="T20" s="1214"/>
      <c r="U20" s="1214"/>
      <c r="V20" s="1214"/>
      <c r="W20" s="631" t="s">
        <v>634</v>
      </c>
      <c r="Y20" s="590"/>
      <c r="Z20" s="590" t="str">
        <f t="shared" si="0"/>
        <v xml:space="preserve">Наименование системы теплоснабжения </v>
      </c>
      <c r="AA20" s="590"/>
      <c r="AB20" s="590"/>
    </row>
    <row r="21" spans="1:28" ht="22.5">
      <c r="A21" s="1213"/>
      <c r="B21" s="1213"/>
      <c r="C21" s="1213"/>
      <c r="D21" s="1213">
        <v>1</v>
      </c>
      <c r="E21" s="850"/>
      <c r="F21" s="850"/>
      <c r="G21" s="850"/>
      <c r="H21" s="850"/>
      <c r="I21" s="852"/>
      <c r="J21" s="844"/>
      <c r="K21" s="847"/>
      <c r="L21" s="594" t="str">
        <f>mergeValue(A21) &amp;"."&amp; mergeValue(B21)&amp;"."&amp; mergeValue(C21)&amp;"."&amp; mergeValue(D21)</f>
        <v>1.1.1.1</v>
      </c>
      <c r="M21" s="549" t="s">
        <v>22</v>
      </c>
      <c r="N21" s="647"/>
      <c r="O21" s="1214"/>
      <c r="P21" s="1214"/>
      <c r="Q21" s="1214"/>
      <c r="R21" s="1214"/>
      <c r="S21" s="1214"/>
      <c r="T21" s="1214"/>
      <c r="U21" s="1214"/>
      <c r="V21" s="1214"/>
      <c r="W21" s="631" t="s">
        <v>635</v>
      </c>
      <c r="Y21" s="590"/>
      <c r="Z21" s="590" t="str">
        <f t="shared" si="0"/>
        <v xml:space="preserve">Источник тепловой энергии  </v>
      </c>
      <c r="AA21" s="590"/>
      <c r="AB21" s="590"/>
    </row>
    <row r="22" spans="1:28" ht="101.25">
      <c r="A22" s="1213"/>
      <c r="B22" s="1213"/>
      <c r="C22" s="1213"/>
      <c r="D22" s="1213"/>
      <c r="E22" s="1213">
        <v>1</v>
      </c>
      <c r="F22" s="850"/>
      <c r="G22" s="850"/>
      <c r="H22" s="848">
        <v>1</v>
      </c>
      <c r="I22" s="1213">
        <v>1</v>
      </c>
      <c r="J22" s="850"/>
      <c r="K22" s="855"/>
      <c r="L22" s="594" t="str">
        <f>mergeValue(A22) &amp;"."&amp; mergeValue(B22)&amp;"."&amp; mergeValue(C22)&amp;"."&amp; mergeValue(D22)&amp;"."&amp; mergeValue(E22)</f>
        <v>1.1.1.1.1</v>
      </c>
      <c r="M22" s="555" t="s">
        <v>9</v>
      </c>
      <c r="N22" s="647"/>
      <c r="O22" s="1215"/>
      <c r="P22" s="1215"/>
      <c r="Q22" s="1215"/>
      <c r="R22" s="1215"/>
      <c r="S22" s="1215"/>
      <c r="T22" s="1215"/>
      <c r="U22" s="1215"/>
      <c r="V22" s="1215"/>
      <c r="W22" s="631" t="s">
        <v>639</v>
      </c>
      <c r="Y22" s="590"/>
      <c r="Z22" s="590" t="str">
        <f t="shared" si="0"/>
        <v>Схема подключения теплопотребляющей установки к коллектору источника тепловой энергии</v>
      </c>
      <c r="AA22" s="590"/>
      <c r="AB22" s="590"/>
    </row>
    <row r="23" spans="1:28" ht="90">
      <c r="A23" s="1213"/>
      <c r="B23" s="1213"/>
      <c r="C23" s="1213"/>
      <c r="D23" s="1213"/>
      <c r="E23" s="1213"/>
      <c r="F23" s="1213">
        <v>1</v>
      </c>
      <c r="G23" s="848"/>
      <c r="H23" s="848"/>
      <c r="I23" s="1213"/>
      <c r="J23" s="1213">
        <v>1</v>
      </c>
      <c r="K23" s="856"/>
      <c r="L23" s="594" t="str">
        <f>mergeValue(A23) &amp;"."&amp; mergeValue(B23)&amp;"."&amp; mergeValue(C23)&amp;"."&amp; mergeValue(D23)&amp;"."&amp; mergeValue(E23)&amp;"."&amp; mergeValue(F23)</f>
        <v>1.1.1.1.1.1</v>
      </c>
      <c r="M23" s="556" t="s">
        <v>10</v>
      </c>
      <c r="N23" s="647"/>
      <c r="O23" s="1216"/>
      <c r="P23" s="1217"/>
      <c r="Q23" s="1217"/>
      <c r="R23" s="1217"/>
      <c r="S23" s="1217"/>
      <c r="T23" s="1217"/>
      <c r="U23" s="1217"/>
      <c r="V23" s="1218"/>
      <c r="W23" s="631" t="s">
        <v>637</v>
      </c>
      <c r="Y23" s="590"/>
      <c r="Z23" s="590" t="str">
        <f t="shared" si="0"/>
        <v>Группа потребителей</v>
      </c>
      <c r="AA23" s="590"/>
      <c r="AB23" s="590"/>
    </row>
    <row r="24" spans="1:28" ht="189" customHeight="1">
      <c r="A24" s="1213"/>
      <c r="B24" s="1213"/>
      <c r="C24" s="1213"/>
      <c r="D24" s="1213"/>
      <c r="E24" s="1213"/>
      <c r="F24" s="1213"/>
      <c r="G24" s="848">
        <v>1</v>
      </c>
      <c r="H24" s="848"/>
      <c r="I24" s="1213"/>
      <c r="J24" s="1213"/>
      <c r="K24" s="856">
        <v>1</v>
      </c>
      <c r="L24" s="594" t="str">
        <f>mergeValue(A24) &amp;"."&amp; mergeValue(B24)&amp;"."&amp; mergeValue(C24)&amp;"."&amp; mergeValue(D24)&amp;"."&amp; mergeValue(E24)&amp;"."&amp; mergeValue(F24)&amp;"."&amp; mergeValue(G24)</f>
        <v>1.1.1.1.1.1.1</v>
      </c>
      <c r="M24" s="1070"/>
      <c r="N24" s="647"/>
      <c r="O24" s="563"/>
      <c r="P24" s="563"/>
      <c r="Q24" s="1095"/>
      <c r="R24" s="1219"/>
      <c r="S24" s="1220" t="s">
        <v>84</v>
      </c>
      <c r="T24" s="1219"/>
      <c r="U24" s="1220" t="s">
        <v>85</v>
      </c>
      <c r="V24" s="563"/>
      <c r="W24" s="1230" t="s">
        <v>656</v>
      </c>
      <c r="X24" s="586" t="str">
        <f>strCheckDate(O25:V25)</f>
        <v/>
      </c>
      <c r="Y24" s="590"/>
      <c r="Z24" s="590" t="str">
        <f t="shared" si="0"/>
        <v/>
      </c>
      <c r="AA24" s="590"/>
      <c r="AB24" s="590"/>
    </row>
    <row r="25" spans="1:28" ht="11.25" hidden="1" customHeight="1">
      <c r="A25" s="1213"/>
      <c r="B25" s="1213"/>
      <c r="C25" s="1213"/>
      <c r="D25" s="1213"/>
      <c r="E25" s="1213"/>
      <c r="F25" s="1213"/>
      <c r="G25" s="848"/>
      <c r="H25" s="848"/>
      <c r="I25" s="1213"/>
      <c r="J25" s="1213"/>
      <c r="K25" s="856"/>
      <c r="L25" s="601"/>
      <c r="M25" s="647"/>
      <c r="N25" s="647"/>
      <c r="O25" s="563"/>
      <c r="P25" s="563"/>
      <c r="Q25" s="585" t="str">
        <f>R24 &amp; "-" &amp; T24</f>
        <v>-</v>
      </c>
      <c r="R25" s="1219"/>
      <c r="S25" s="1220"/>
      <c r="T25" s="1219"/>
      <c r="U25" s="1220"/>
      <c r="V25" s="563"/>
      <c r="W25" s="1231"/>
      <c r="Y25" s="590"/>
      <c r="Z25" s="590" t="str">
        <f t="shared" si="0"/>
        <v/>
      </c>
      <c r="AA25" s="590"/>
      <c r="AB25" s="590"/>
    </row>
    <row r="26" spans="1:28" ht="15" customHeight="1">
      <c r="A26" s="1213"/>
      <c r="B26" s="1213"/>
      <c r="C26" s="1213"/>
      <c r="D26" s="1213"/>
      <c r="E26" s="1213"/>
      <c r="F26" s="1213"/>
      <c r="G26" s="850"/>
      <c r="H26" s="848"/>
      <c r="I26" s="1213"/>
      <c r="J26" s="1213"/>
      <c r="K26" s="855"/>
      <c r="L26" s="539"/>
      <c r="M26" s="558" t="s">
        <v>25</v>
      </c>
      <c r="N26" s="565"/>
      <c r="O26" s="565"/>
      <c r="P26" s="565"/>
      <c r="Q26" s="565"/>
      <c r="R26" s="565"/>
      <c r="S26" s="565"/>
      <c r="T26" s="565"/>
      <c r="U26" s="565"/>
      <c r="V26" s="561"/>
      <c r="W26" s="1232"/>
      <c r="Y26" s="590"/>
      <c r="Z26" s="590" t="str">
        <f t="shared" si="0"/>
        <v>Добавить вид теплоносителя (параметры теплоносителя)</v>
      </c>
      <c r="AA26" s="590"/>
      <c r="AB26" s="590"/>
    </row>
    <row r="27" spans="1:28" ht="15" customHeight="1">
      <c r="A27" s="1213"/>
      <c r="B27" s="1213"/>
      <c r="C27" s="1213"/>
      <c r="D27" s="1213"/>
      <c r="E27" s="1213"/>
      <c r="F27" s="850"/>
      <c r="G27" s="850"/>
      <c r="H27" s="848"/>
      <c r="I27" s="1213"/>
      <c r="J27" s="850"/>
      <c r="K27" s="855"/>
      <c r="L27" s="539"/>
      <c r="M27" s="557" t="s">
        <v>11</v>
      </c>
      <c r="N27" s="565"/>
      <c r="O27" s="565"/>
      <c r="P27" s="565"/>
      <c r="Q27" s="565"/>
      <c r="R27" s="565"/>
      <c r="S27" s="565"/>
      <c r="T27" s="565"/>
      <c r="U27" s="564"/>
      <c r="V27" s="565"/>
      <c r="W27" s="666"/>
      <c r="Y27" s="590"/>
      <c r="Z27" s="590" t="str">
        <f t="shared" si="0"/>
        <v>Добавить группу потребителей</v>
      </c>
      <c r="AA27" s="590"/>
      <c r="AB27" s="590"/>
    </row>
    <row r="28" spans="1:28" ht="15" customHeight="1">
      <c r="A28" s="1213"/>
      <c r="B28" s="1213"/>
      <c r="C28" s="1213"/>
      <c r="D28" s="1213"/>
      <c r="E28" s="854"/>
      <c r="F28" s="850"/>
      <c r="G28" s="850"/>
      <c r="H28" s="850"/>
      <c r="I28" s="846"/>
      <c r="J28" s="843"/>
      <c r="K28" s="853"/>
      <c r="L28" s="539"/>
      <c r="M28" s="552" t="s">
        <v>12</v>
      </c>
      <c r="N28" s="565"/>
      <c r="O28" s="565"/>
      <c r="P28" s="565"/>
      <c r="Q28" s="565"/>
      <c r="R28" s="565"/>
      <c r="S28" s="565"/>
      <c r="T28" s="565"/>
      <c r="U28" s="564"/>
      <c r="V28" s="565"/>
      <c r="W28" s="666"/>
      <c r="Y28" s="590"/>
      <c r="Z28" s="590" t="str">
        <f t="shared" si="0"/>
        <v>Добавить схему подключения</v>
      </c>
      <c r="AA28" s="590"/>
      <c r="AB28" s="590"/>
    </row>
    <row r="29" spans="1:28" ht="15" customHeight="1">
      <c r="A29" s="1213"/>
      <c r="B29" s="1213"/>
      <c r="C29" s="1213"/>
      <c r="D29" s="854"/>
      <c r="E29" s="854"/>
      <c r="F29" s="850"/>
      <c r="G29" s="850"/>
      <c r="H29" s="850"/>
      <c r="I29" s="846"/>
      <c r="J29" s="843"/>
      <c r="K29" s="853"/>
      <c r="L29" s="539"/>
      <c r="M29" s="551" t="s">
        <v>17</v>
      </c>
      <c r="N29" s="565"/>
      <c r="O29" s="565"/>
      <c r="P29" s="565"/>
      <c r="Q29" s="565"/>
      <c r="R29" s="565"/>
      <c r="S29" s="565"/>
      <c r="T29" s="565"/>
      <c r="U29" s="564"/>
      <c r="V29" s="565"/>
      <c r="W29" s="666"/>
      <c r="Y29" s="590"/>
      <c r="Z29" s="590" t="str">
        <f t="shared" si="0"/>
        <v>Добавить источник тепловой энергии</v>
      </c>
      <c r="AA29" s="590"/>
      <c r="AB29" s="590"/>
    </row>
    <row r="30" spans="1:28" ht="15" customHeight="1">
      <c r="A30" s="1213"/>
      <c r="B30" s="1213"/>
      <c r="C30" s="854"/>
      <c r="D30" s="854"/>
      <c r="E30" s="854"/>
      <c r="F30" s="854"/>
      <c r="G30" s="859"/>
      <c r="H30" s="846"/>
      <c r="I30" s="857"/>
      <c r="J30" s="843"/>
      <c r="K30" s="858"/>
      <c r="L30" s="539"/>
      <c r="M30" s="550" t="s">
        <v>18</v>
      </c>
      <c r="N30" s="565"/>
      <c r="O30" s="565"/>
      <c r="P30" s="565"/>
      <c r="Q30" s="565"/>
      <c r="R30" s="565"/>
      <c r="S30" s="565"/>
      <c r="T30" s="565"/>
      <c r="U30" s="564"/>
      <c r="V30" s="565"/>
      <c r="W30" s="666"/>
      <c r="Y30" s="590"/>
      <c r="Z30" s="590" t="str">
        <f t="shared" si="0"/>
        <v>Добавить наименование системы теплоснабжения</v>
      </c>
      <c r="AA30" s="590"/>
      <c r="AB30" s="590"/>
    </row>
    <row r="31" spans="1:28" ht="15" customHeight="1">
      <c r="A31" s="1213"/>
      <c r="B31" s="854"/>
      <c r="C31" s="854"/>
      <c r="D31" s="854"/>
      <c r="E31" s="854"/>
      <c r="F31" s="854"/>
      <c r="G31" s="859"/>
      <c r="H31" s="846"/>
      <c r="I31" s="846"/>
      <c r="J31" s="843"/>
      <c r="K31" s="853"/>
      <c r="L31" s="539"/>
      <c r="M31" s="559" t="s">
        <v>19</v>
      </c>
      <c r="N31" s="565"/>
      <c r="O31" s="565"/>
      <c r="P31" s="565"/>
      <c r="Q31" s="565"/>
      <c r="R31" s="565"/>
      <c r="S31" s="565"/>
      <c r="T31" s="565"/>
      <c r="U31" s="564"/>
      <c r="V31" s="565"/>
      <c r="W31" s="666"/>
      <c r="Y31" s="590"/>
      <c r="Z31" s="590" t="str">
        <f t="shared" si="0"/>
        <v>Добавить территорию действия тарифа</v>
      </c>
      <c r="AA31" s="590"/>
      <c r="AB31" s="590"/>
    </row>
    <row r="32" spans="1:28" s="523" customFormat="1" ht="15" customHeight="1">
      <c r="A32" s="842"/>
      <c r="B32" s="842"/>
      <c r="C32" s="842"/>
      <c r="D32" s="842"/>
      <c r="E32" s="842"/>
      <c r="F32" s="842"/>
      <c r="G32" s="842"/>
      <c r="H32" s="842"/>
      <c r="I32" s="842"/>
      <c r="J32" s="842"/>
      <c r="K32" s="842"/>
      <c r="L32" s="493"/>
      <c r="M32" s="566" t="s">
        <v>309</v>
      </c>
      <c r="N32" s="565"/>
      <c r="O32" s="565"/>
      <c r="P32" s="565"/>
      <c r="Q32" s="565"/>
      <c r="R32" s="565"/>
      <c r="S32" s="565"/>
      <c r="T32" s="565"/>
      <c r="U32" s="564"/>
      <c r="V32" s="565"/>
      <c r="W32" s="666"/>
      <c r="X32" s="588"/>
      <c r="Y32" s="588"/>
      <c r="Z32" s="588"/>
      <c r="AA32" s="588"/>
      <c r="AB32" s="588"/>
    </row>
    <row r="33" spans="1:28" ht="11.25">
      <c r="A33" s="524"/>
      <c r="B33" s="524"/>
      <c r="C33" s="524"/>
      <c r="D33" s="524"/>
      <c r="E33" s="524"/>
      <c r="F33" s="524"/>
      <c r="G33" s="524"/>
      <c r="H33" s="524"/>
      <c r="I33" s="524"/>
      <c r="J33" s="524"/>
      <c r="K33" s="524"/>
      <c r="X33" s="524"/>
      <c r="Y33" s="524"/>
      <c r="Z33" s="524"/>
      <c r="AA33" s="524"/>
      <c r="AB33" s="524"/>
    </row>
    <row r="34" spans="1:28" ht="89.25" customHeight="1">
      <c r="L34" s="1">
        <v>1</v>
      </c>
      <c r="M34" s="1206" t="s">
        <v>633</v>
      </c>
      <c r="N34" s="1206"/>
      <c r="O34" s="1206"/>
      <c r="P34" s="1206"/>
      <c r="Q34" s="1206"/>
      <c r="R34" s="1206"/>
      <c r="S34" s="1206"/>
      <c r="T34" s="1206"/>
      <c r="U34" s="1206"/>
      <c r="V34" s="1206"/>
      <c r="W34" s="1206"/>
    </row>
  </sheetData>
  <sheetProtection password="FA9C" sheet="1" objects="1" scenarios="1" formatColumns="0" formatRows="0"/>
  <dataConsolidate leftLabels="1"/>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825</vt:i4>
      </vt:variant>
    </vt:vector>
  </HeadingPairs>
  <TitlesOfParts>
    <vt:vector size="835" baseType="lpstr">
      <vt:lpstr>Инструкция</vt:lpstr>
      <vt:lpstr>Титульный</vt:lpstr>
      <vt:lpstr>Территории</vt:lpstr>
      <vt:lpstr>Перечень тарифов</vt:lpstr>
      <vt:lpstr>Форма 1.0.1 | Т-ТЭ | потр</vt:lpstr>
      <vt:lpstr>Форма 4.2.1 | Т-ТЭ | потр</vt:lpstr>
      <vt:lpstr>Форма 1.0.1 | Форма 4.7</vt:lpstr>
      <vt:lpstr>Форма 4.7</vt:lpstr>
      <vt:lpstr>Комментарии</vt:lpstr>
      <vt:lpstr>Проверка</vt:lpstr>
      <vt:lpstr>activity</vt:lpstr>
      <vt:lpstr>add_CS_List05_1</vt:lpstr>
      <vt:lpstr>add_CS_List05_10</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add_CT_2</vt:lpstr>
      <vt:lpstr>add_CT_3</vt:lpstr>
      <vt:lpstr>add_CT_3_i</vt:lpstr>
      <vt:lpstr>add_CT_4</vt:lpstr>
      <vt:lpstr>add_CT_5</vt:lpstr>
      <vt:lpstr>add_CT_6</vt:lpstr>
      <vt:lpstr>add_CT_7</vt:lpstr>
      <vt:lpstr>add_CT_8</vt:lpstr>
      <vt:lpstr>add_CT_9</vt:lpstr>
      <vt:lpstr>add_MO_1</vt:lpstr>
      <vt:lpstr>add_MO_10</vt:lpstr>
      <vt:lpstr>add_MO_2</vt:lpstr>
      <vt:lpstr>add_MO_3</vt:lpstr>
      <vt:lpstr>add_MO_3_i</vt:lpstr>
      <vt:lpstr>add_MO_4</vt:lpstr>
      <vt:lpstr>add_MO_5</vt:lpstr>
      <vt:lpstr>add_MO_6</vt:lpstr>
      <vt:lpstr>add_MO_7</vt:lpstr>
      <vt:lpstr>add_MO_8</vt:lpstr>
      <vt:lpstr>add_MO_9</vt:lpstr>
      <vt:lpstr>add_MO_List05_1</vt:lpstr>
      <vt:lpstr>add_MO_List05_10</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HP</cp:lastModifiedBy>
  <cp:lastPrinted>2013-08-29T08:11:20Z</cp:lastPrinted>
  <dcterms:created xsi:type="dcterms:W3CDTF">2004-05-21T07:18:45Z</dcterms:created>
  <dcterms:modified xsi:type="dcterms:W3CDTF">2021-12-24T05:18:05Z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1</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